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440" windowHeight="7680" tabRatio="844"/>
  </bookViews>
  <sheets>
    <sheet name="ISTOBAL" sheetId="4" r:id="rId1"/>
  </sheets>
  <calcPr calcId="145621" refMode="R1C1"/>
</workbook>
</file>

<file path=xl/calcChain.xml><?xml version="1.0" encoding="utf-8"?>
<calcChain xmlns="http://schemas.openxmlformats.org/spreadsheetml/2006/main">
  <c r="F24" i="4" l="1"/>
  <c r="F23" i="4"/>
  <c r="G23" i="4" s="1"/>
  <c r="F22" i="4"/>
  <c r="G22" i="4" s="1"/>
  <c r="F21" i="4"/>
  <c r="G21" i="4" s="1"/>
  <c r="G54" i="4" l="1"/>
  <c r="G55" i="4"/>
  <c r="G16" i="4"/>
  <c r="G24" i="4"/>
  <c r="F40" i="4" l="1"/>
  <c r="G40" i="4" s="1"/>
  <c r="F46" i="4"/>
  <c r="G46" i="4" s="1"/>
  <c r="F45" i="4"/>
  <c r="G45" i="4" s="1"/>
  <c r="F44" i="4"/>
  <c r="G44" i="4" s="1"/>
  <c r="F43" i="4"/>
  <c r="G43" i="4" s="1"/>
  <c r="F42" i="4"/>
  <c r="G42" i="4" s="1"/>
  <c r="F41" i="4"/>
  <c r="G41" i="4" s="1"/>
  <c r="F34" i="4"/>
  <c r="F20" i="4"/>
  <c r="G20" i="4" s="1"/>
  <c r="F19" i="4"/>
  <c r="G19" i="4" s="1"/>
  <c r="F18" i="4"/>
  <c r="G18" i="4" s="1"/>
  <c r="F17" i="4"/>
  <c r="G17" i="4" s="1"/>
  <c r="F35" i="4" l="1"/>
  <c r="G35" i="4" s="1"/>
  <c r="G34" i="4"/>
  <c r="F33" i="4"/>
  <c r="G33" i="4" s="1"/>
  <c r="F32" i="4"/>
  <c r="G32" i="4" s="1"/>
  <c r="F31" i="4"/>
  <c r="G31" i="4" s="1"/>
  <c r="F30" i="4"/>
  <c r="G30" i="4" s="1"/>
  <c r="F36" i="4"/>
  <c r="G36" i="4" l="1"/>
  <c r="G14" i="4"/>
  <c r="G13" i="4"/>
  <c r="G12" i="4"/>
  <c r="G11" i="4"/>
  <c r="G10" i="4"/>
  <c r="G9" i="4"/>
  <c r="G8" i="4"/>
  <c r="G50" i="4"/>
  <c r="G59" i="4"/>
  <c r="G60" i="4"/>
  <c r="E25" i="4" l="1"/>
  <c r="E37" i="4" l="1"/>
  <c r="E27" i="4"/>
  <c r="E47" i="4" l="1"/>
  <c r="E38" i="4"/>
  <c r="E51" i="4" l="1"/>
  <c r="E48" i="4"/>
  <c r="E52" i="4" l="1"/>
  <c r="E56" i="4"/>
  <c r="E57" i="4" l="1"/>
  <c r="E61" i="4"/>
  <c r="E63" i="4" s="1"/>
  <c r="E64" i="4" s="1"/>
  <c r="E62" i="4" l="1"/>
  <c r="E65" i="4"/>
  <c r="E66" i="4" s="1"/>
</calcChain>
</file>

<file path=xl/sharedStrings.xml><?xml version="1.0" encoding="utf-8"?>
<sst xmlns="http://schemas.openxmlformats.org/spreadsheetml/2006/main" count="97" uniqueCount="69">
  <si>
    <t>6 постов</t>
  </si>
  <si>
    <t>5 постов</t>
  </si>
  <si>
    <t>4 поста</t>
  </si>
  <si>
    <t>3 поста</t>
  </si>
  <si>
    <t>2 поста</t>
  </si>
  <si>
    <t>7 постов</t>
  </si>
  <si>
    <t>8 постов</t>
  </si>
  <si>
    <t>- удаленный контроль через интернет</t>
  </si>
  <si>
    <t>- купюроприемники для каждого терминала</t>
  </si>
  <si>
    <t>- гибридный аппарат размена: оплата VISA и MASTER CARD, продажа карт, жетонов, пополнение карт</t>
  </si>
  <si>
    <t>ООО «ТРАНСТЕХСЕРВИС»</t>
  </si>
  <si>
    <t xml:space="preserve">109387, г.Москва, ул.Ейская, д.6, стр.4 </t>
  </si>
  <si>
    <t xml:space="preserve"> </t>
  </si>
  <si>
    <t>1. Нанесение активной пены через отдельный пистолет</t>
  </si>
  <si>
    <t xml:space="preserve">2. Вода + шампунь под высоким давлением </t>
  </si>
  <si>
    <t>4. Нанесение воска</t>
  </si>
  <si>
    <t>Система удаленного контроля и настроек моечного комплекса ISTOBAL (Испания)</t>
  </si>
  <si>
    <t>Держатели автомобильных ковриков, нержавеющая сталь (Россия)</t>
  </si>
  <si>
    <t>Комплекс водоподготовки и обратного осмоса</t>
  </si>
  <si>
    <t>3500 л/ч + осмос 750 л/ч</t>
  </si>
  <si>
    <t>3000 л/ч + осмос 750 л/ч</t>
  </si>
  <si>
    <t>Система очистки воды</t>
  </si>
  <si>
    <t xml:space="preserve">Пылесос самообслуживания </t>
  </si>
  <si>
    <t>Жетоны №1 ISTOBAL (50 шт.)</t>
  </si>
  <si>
    <t>Терминал оплаты</t>
  </si>
  <si>
    <t>5. Ополаскивание осмотической (деминерализованной) водой</t>
  </si>
  <si>
    <t>Емкость для воды 1000 л.: резервные емкости для хранения запаса обычной, умягченной и осмотической воды на случай перебоев с водоснабжением (Россия)</t>
  </si>
  <si>
    <t>Система удаленного контроля</t>
  </si>
  <si>
    <t>2000 л/ч + осмос 500 л/ч</t>
  </si>
  <si>
    <t>1000 л/ч + осмос 500 л/ч</t>
  </si>
  <si>
    <t>Потолочная консоль 360° наклонная 1700мм, нержавеющая сталь (Россия)</t>
  </si>
  <si>
    <t>Состав моечного комплекса</t>
  </si>
  <si>
    <t>3. Ополаскивание водой 
под высоким давлением</t>
  </si>
  <si>
    <t>Емкость для воды 2000 л.: резервные емкости для хранения запаса обычной, умягченной и осмотической воды на случай перебоев с водоснабжением (Россия)</t>
  </si>
  <si>
    <t>Пистолет высокого давления с механизмом "Weep" + пистолет для пены с механизмом "Weep" R+M  (германия)</t>
  </si>
  <si>
    <r>
      <t>Насосная группа повышения давления*: Насос- 3шт., датчик потока - 1шт (Италия)                                                                                                                                                               *</t>
    </r>
    <r>
      <rPr>
        <i/>
        <sz val="11"/>
        <color theme="5"/>
        <rFont val="Verdana"/>
        <family val="2"/>
        <charset val="204"/>
      </rPr>
      <t xml:space="preserve">предназначена для автоматического водоснабжения и повышения давления программ мойки </t>
    </r>
  </si>
  <si>
    <t>Вручную заполняются 
поля желтого цвета</t>
  </si>
  <si>
    <r>
      <t xml:space="preserve">КАЛЬКУЛЯТОР МОЕЧНОГО КОМПЛЕКСА САМООБСЛУЖИВАНИЯ </t>
    </r>
    <r>
      <rPr>
        <b/>
        <i/>
        <sz val="14"/>
        <color theme="6"/>
        <rFont val="Verdana"/>
        <family val="2"/>
        <charset val="204"/>
      </rPr>
      <t>ISTOBAL AVANT</t>
    </r>
  </si>
  <si>
    <t xml:space="preserve">Автосервисное оборудование и инструмент www.ttsauto.ru </t>
  </si>
  <si>
    <t>Автоматические моечные системы www.istobalrussia.ru</t>
  </si>
  <si>
    <r>
      <rPr>
        <b/>
        <sz val="11"/>
        <color theme="5"/>
        <rFont val="Verdana"/>
        <family val="2"/>
        <charset val="204"/>
      </rPr>
      <t>Установка очистки воды АРОС-2</t>
    </r>
    <r>
      <rPr>
        <sz val="11"/>
        <color theme="5"/>
        <rFont val="Verdana"/>
        <family val="2"/>
        <charset val="204"/>
      </rPr>
      <t>: предназначена для локальной очистки 
от нефтепродуктов и взвешенных частиц 
сточных вод автомобильных моек. - 2,0 м/час.</t>
    </r>
  </si>
  <si>
    <r>
      <rPr>
        <b/>
        <sz val="11"/>
        <color theme="5"/>
        <rFont val="Verdana"/>
        <family val="2"/>
        <charset val="204"/>
      </rPr>
      <t xml:space="preserve">Установка очистки воды АРОС-5: </t>
    </r>
    <r>
      <rPr>
        <sz val="11"/>
        <color theme="5"/>
        <rFont val="Verdana"/>
        <family val="2"/>
        <charset val="204"/>
      </rPr>
      <t>- предназначена для локальной очистки 
от нефтепродуктов и взвешенных частиц сточных вод автомобильных моек. - 5,0  м/час.</t>
    </r>
  </si>
  <si>
    <t xml:space="preserve">Стандартный функционал комплекса - 
5 программ :         </t>
  </si>
  <si>
    <r>
      <rPr>
        <b/>
        <sz val="11"/>
        <color theme="5"/>
        <rFont val="Verdana"/>
        <family val="2"/>
        <charset val="204"/>
      </rPr>
      <t xml:space="preserve">Электротехническое и механическое оборудование ISTOBAL 4СС6000 AVANT включает в себя:                                                              </t>
    </r>
    <r>
      <rPr>
        <sz val="11"/>
        <color theme="5"/>
        <rFont val="Verdana"/>
        <family val="2"/>
        <charset val="204"/>
      </rPr>
      <t xml:space="preserve">  - рамное основание мойки ISTOBAL (Испания)
- управляющая электроника SIEMENS (Германия) 
- дозатор воска и шампуня ISTOBAL (Испания)
- группа электроклапанов Burkert (Германия)
- цветной сенсорный дисплей «AVANT» для управления и настройки параметров моечного комплекса SIEMENS (Германия)
-Система антифрост  ISTOBAL (Испания)                                                  -Терминал управления во влагозащитном корпусе  из нержавеющей стали, с ЖК – экраном, с приемником монет/жетонов. Русский язык в меню. Светодиодная подсветка. ISTOBAL (Испания)                                                                               -Насос высокого давления в сборе с электромотором:  помпа HAWK никелевый блок (Италия),рабочее давление до 200* бар, 15 литр/мин, электродвигатель 4,0 кВт EME (Италия)</t>
    </r>
  </si>
  <si>
    <t>ИТОГОВАЯ СТОИМОСТЬ, EUR с НДС:</t>
  </si>
  <si>
    <t>ИТОГОВАЯ СТОИМОСТЬ, RUR с НДС:</t>
  </si>
  <si>
    <t xml:space="preserve">Цена в EURO с НДС </t>
  </si>
  <si>
    <t>Необходимое доп.оснащение ISTOBAL 4CC6000 AVANT</t>
  </si>
  <si>
    <t>ИТОГО, EUR с НДС:</t>
  </si>
  <si>
    <t>ИТОГО, RUR с НДС:</t>
  </si>
  <si>
    <r>
      <rPr>
        <b/>
        <sz val="11"/>
        <color theme="5"/>
        <rFont val="Verdana"/>
        <family val="2"/>
        <charset val="204"/>
      </rPr>
      <t>Комплекс водоподготовки включает в себя</t>
    </r>
    <r>
      <rPr>
        <sz val="11"/>
        <color theme="5"/>
        <rFont val="Verdana"/>
        <family val="2"/>
        <charset val="204"/>
      </rPr>
      <t xml:space="preserve">: - умягчитель непрерывного действия (необходим для подготовки воды на процесс мойки и снижения расхода химических средств) - осмос - (окончательное ополаскивание «без разводов»)
</t>
    </r>
    <r>
      <rPr>
        <sz val="11"/>
        <color theme="6"/>
        <rFont val="Verdana"/>
        <family val="2"/>
        <charset val="204"/>
      </rPr>
      <t xml:space="preserve">*необходим подробный анализ </t>
    </r>
    <r>
      <rPr>
        <sz val="11"/>
        <color theme="5"/>
        <rFont val="Verdana"/>
        <family val="2"/>
        <charset val="204"/>
      </rPr>
      <t xml:space="preserve">
                                              </t>
    </r>
  </si>
  <si>
    <t>- система оплаты банковскими картами</t>
  </si>
  <si>
    <t>- система оплаты ключами/картами лояльности</t>
  </si>
  <si>
    <t>Дополнительно моечный комплекс может быть оснащен:</t>
  </si>
  <si>
    <r>
      <t xml:space="preserve">Укажите курс </t>
    </r>
    <r>
      <rPr>
        <b/>
        <i/>
        <sz val="11"/>
        <color theme="6"/>
        <rFont val="Verdana"/>
        <family val="2"/>
        <charset val="204"/>
      </rPr>
      <t>"евро/рубль"</t>
    </r>
  </si>
  <si>
    <t>- дополнительные программы мойки</t>
  </si>
  <si>
    <t>Тел.: +7 (495) 744 0624,  +7(499)722-73-09, +7(926) 205-45-82, +7(916) 551 43 43</t>
  </si>
  <si>
    <t>Сервер подписки для удаленного контроля сроком на 3 года ISTOBAL (Испания)</t>
  </si>
  <si>
    <r>
      <rPr>
        <b/>
        <sz val="11"/>
        <color theme="5"/>
        <rFont val="Verdana"/>
        <family val="2"/>
        <charset val="204"/>
      </rPr>
      <t>Пылесос самообслуживания</t>
    </r>
    <r>
      <rPr>
        <sz val="11"/>
        <color theme="5"/>
        <rFont val="Verdana"/>
        <family val="2"/>
        <charset val="204"/>
      </rPr>
      <t>, двухпостовой (двухтурбинный) Tandem - мощность - 2х1700 Вт, объем контейнера 2х30 л. Nilfisk ALTO (Германия)</t>
    </r>
  </si>
  <si>
    <t>Автомат разменный (продажа жетонов, уличное исполнение, GSM-контроль)</t>
  </si>
  <si>
    <t xml:space="preserve"> При заключении договора поставки предоставляется типовой проект многоразового использования                                                          для строительства моечного комплекса</t>
  </si>
  <si>
    <t>Монтажные и пусконаладочные работы
(10% от стоимости), EUR</t>
  </si>
  <si>
    <t>Монтажные и пусконаладочные работы
(10% от стоимости), RUR</t>
  </si>
  <si>
    <t>Оборудование для моечного комплека самообслуживания 
ISTOBAL AVANT - Испания</t>
  </si>
  <si>
    <t>Кол-во постов комплекса</t>
  </si>
  <si>
    <t>Сумма в  EURO с НДС</t>
  </si>
  <si>
    <t>ABV 300/678 Компрессор с рем. приводом - вертикальный ресивер                                                    (270 л, 650 л/м, 10 бар) FIAC (Италия)</t>
  </si>
  <si>
    <t>AB 200/515 Компрессор с рем. приводом - горизонтальный ресивер                                                       (200 л, 515 л/м, 10 бар) FIAC (Италия)</t>
  </si>
  <si>
    <t xml:space="preserve">Напольный держатель пистолета из нержавеющей стали (Россия)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</si>
</sst>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[$€-1]"/>
    <numFmt numFmtId="165" formatCode="#,##0.00\ [$€-1]"/>
    <numFmt numFmtId="166" formatCode="#,##0.00\ &quot;₽&quot;"/>
    <numFmt numFmtId="167" formatCode="#,##0\ &quot;₽&quot;"/>
  </numFmts>
  <fonts count="4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Times New Roman"/>
      <family val="1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1"/>
      <name val="Verdana"/>
      <family val="2"/>
      <charset val="204"/>
    </font>
    <font>
      <i/>
      <sz val="11"/>
      <name val="Verdana"/>
      <family val="2"/>
      <charset val="204"/>
    </font>
    <font>
      <b/>
      <sz val="11"/>
      <name val="Verdana"/>
      <family val="2"/>
      <charset val="204"/>
    </font>
    <font>
      <b/>
      <sz val="11"/>
      <color rgb="FF0F243E"/>
      <name val="Verdana"/>
      <family val="2"/>
      <charset val="204"/>
    </font>
    <font>
      <u/>
      <sz val="11"/>
      <color theme="10"/>
      <name val="Verdana"/>
      <family val="2"/>
      <charset val="204"/>
    </font>
    <font>
      <b/>
      <i/>
      <sz val="11"/>
      <color rgb="FF0F243E"/>
      <name val="Verdana"/>
      <family val="2"/>
      <charset val="204"/>
    </font>
    <font>
      <sz val="11"/>
      <color rgb="FF1F497D"/>
      <name val="Verdana"/>
      <family val="2"/>
      <charset val="204"/>
    </font>
    <font>
      <b/>
      <sz val="14"/>
      <color theme="6"/>
      <name val="Verdana"/>
      <family val="2"/>
      <charset val="204"/>
    </font>
    <font>
      <b/>
      <sz val="14"/>
      <color theme="7"/>
      <name val="Verdana"/>
      <family val="2"/>
      <charset val="204"/>
    </font>
    <font>
      <sz val="14"/>
      <color theme="7"/>
      <name val="Verdana"/>
      <family val="2"/>
      <charset val="204"/>
    </font>
    <font>
      <b/>
      <sz val="14"/>
      <color theme="5"/>
      <name val="Verdana"/>
      <family val="2"/>
      <charset val="204"/>
    </font>
    <font>
      <sz val="14"/>
      <color theme="6"/>
      <name val="Verdana"/>
      <family val="2"/>
      <charset val="204"/>
    </font>
    <font>
      <i/>
      <sz val="11"/>
      <color theme="5"/>
      <name val="Verdana"/>
      <family val="2"/>
      <charset val="204"/>
    </font>
    <font>
      <b/>
      <sz val="12"/>
      <color theme="5"/>
      <name val="Verdana"/>
      <family val="2"/>
      <charset val="204"/>
    </font>
    <font>
      <sz val="11"/>
      <color theme="5"/>
      <name val="Verdana"/>
      <family val="2"/>
      <charset val="204"/>
    </font>
    <font>
      <b/>
      <sz val="11"/>
      <color theme="5"/>
      <name val="Verdana"/>
      <family val="2"/>
      <charset val="204"/>
    </font>
    <font>
      <b/>
      <i/>
      <sz val="14"/>
      <color theme="5"/>
      <name val="Verdana"/>
      <family val="2"/>
      <charset val="204"/>
    </font>
    <font>
      <b/>
      <i/>
      <sz val="11"/>
      <color theme="5"/>
      <name val="Verdana"/>
      <family val="2"/>
      <charset val="204"/>
    </font>
    <font>
      <b/>
      <sz val="20"/>
      <color theme="0"/>
      <name val="Verdana"/>
      <family val="2"/>
      <charset val="204"/>
    </font>
    <font>
      <sz val="20"/>
      <color theme="0"/>
      <name val="Verdana"/>
      <family val="2"/>
      <charset val="204"/>
    </font>
    <font>
      <b/>
      <sz val="18"/>
      <color theme="6"/>
      <name val="Verdana"/>
      <family val="2"/>
      <charset val="204"/>
    </font>
    <font>
      <i/>
      <sz val="14"/>
      <color theme="6"/>
      <name val="Verdana"/>
      <family val="2"/>
      <charset val="204"/>
    </font>
    <font>
      <b/>
      <i/>
      <sz val="14"/>
      <color theme="6"/>
      <name val="Verdana"/>
      <family val="2"/>
      <charset val="204"/>
    </font>
    <font>
      <sz val="11"/>
      <color theme="6"/>
      <name val="Verdana"/>
      <family val="2"/>
      <charset val="204"/>
    </font>
    <font>
      <b/>
      <i/>
      <sz val="18"/>
      <color theme="6"/>
      <name val="Verdana"/>
      <family val="2"/>
      <charset val="204"/>
    </font>
    <font>
      <b/>
      <i/>
      <sz val="18"/>
      <color theme="7"/>
      <name val="Verdana"/>
      <family val="2"/>
      <charset val="204"/>
    </font>
    <font>
      <b/>
      <sz val="16"/>
      <color theme="5"/>
      <name val="Cambria"/>
      <family val="1"/>
      <charset val="204"/>
      <scheme val="major"/>
    </font>
    <font>
      <sz val="16"/>
      <color theme="5"/>
      <name val="Cambria"/>
      <family val="1"/>
      <charset val="204"/>
      <scheme val="major"/>
    </font>
    <font>
      <b/>
      <sz val="11"/>
      <color theme="6"/>
      <name val="Verdana"/>
      <family val="2"/>
      <charset val="204"/>
    </font>
    <font>
      <b/>
      <i/>
      <sz val="11"/>
      <color theme="6"/>
      <name val="Verdana"/>
      <family val="2"/>
      <charset val="204"/>
    </font>
    <font>
      <b/>
      <sz val="11"/>
      <color theme="9" tint="-0.499984740745262"/>
      <name val="Verdana"/>
      <family val="2"/>
      <charset val="204"/>
    </font>
    <font>
      <sz val="11"/>
      <color theme="9" tint="-0.499984740745262"/>
      <name val="Verdana"/>
      <family val="2"/>
      <charset val="204"/>
    </font>
    <font>
      <b/>
      <i/>
      <sz val="10"/>
      <color rgb="FF00B050"/>
      <name val="Verdana"/>
      <family val="2"/>
      <charset val="204"/>
    </font>
    <font>
      <b/>
      <sz val="16"/>
      <color theme="5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241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2" fillId="4" borderId="0" xfId="0" applyFont="1" applyFill="1"/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Border="1" applyAlignment="1"/>
    <xf numFmtId="0" fontId="0" fillId="3" borderId="0" xfId="0" applyFont="1" applyFill="1" applyBorder="1" applyAlignment="1"/>
    <xf numFmtId="0" fontId="2" fillId="3" borderId="0" xfId="0" applyFont="1" applyFill="1" applyBorder="1"/>
    <xf numFmtId="0" fontId="6" fillId="3" borderId="0" xfId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/>
    <xf numFmtId="0" fontId="2" fillId="3" borderId="7" xfId="0" applyFont="1" applyFill="1" applyBorder="1"/>
    <xf numFmtId="0" fontId="3" fillId="3" borderId="0" xfId="0" applyFont="1" applyFill="1" applyBorder="1"/>
    <xf numFmtId="0" fontId="31" fillId="5" borderId="0" xfId="0" applyFont="1" applyFill="1" applyAlignment="1">
      <alignment horizontal="center" vertical="center"/>
    </xf>
    <xf numFmtId="0" fontId="31" fillId="5" borderId="0" xfId="0" applyFont="1" applyFill="1"/>
    <xf numFmtId="0" fontId="8" fillId="7" borderId="0" xfId="0" applyFont="1" applyFill="1" applyBorder="1"/>
    <xf numFmtId="0" fontId="8" fillId="7" borderId="0" xfId="0" applyFont="1" applyFill="1"/>
    <xf numFmtId="49" fontId="9" fillId="7" borderId="0" xfId="0" applyNumberFormat="1" applyFont="1" applyFill="1"/>
    <xf numFmtId="0" fontId="11" fillId="7" borderId="0" xfId="0" applyFont="1" applyFill="1" applyAlignment="1">
      <alignment vertical="center"/>
    </xf>
    <xf numFmtId="0" fontId="12" fillId="7" borderId="0" xfId="1" applyFont="1" applyFill="1" applyAlignment="1">
      <alignment vertical="center"/>
    </xf>
    <xf numFmtId="0" fontId="13" fillId="7" borderId="0" xfId="0" applyFont="1" applyFill="1" applyAlignment="1">
      <alignment vertical="center"/>
    </xf>
    <xf numFmtId="0" fontId="14" fillId="7" borderId="0" xfId="0" applyFont="1" applyFill="1" applyAlignment="1">
      <alignment vertical="center"/>
    </xf>
    <xf numFmtId="0" fontId="10" fillId="7" borderId="0" xfId="0" applyFont="1" applyFill="1"/>
    <xf numFmtId="0" fontId="38" fillId="7" borderId="0" xfId="0" applyFont="1" applyFill="1" applyAlignment="1">
      <alignment vertical="center"/>
    </xf>
    <xf numFmtId="0" fontId="39" fillId="7" borderId="0" xfId="0" applyFont="1" applyFill="1"/>
    <xf numFmtId="0" fontId="39" fillId="7" borderId="0" xfId="0" applyFont="1" applyFill="1" applyBorder="1"/>
    <xf numFmtId="0" fontId="8" fillId="8" borderId="0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36" fillId="3" borderId="1" xfId="0" applyFont="1" applyFill="1" applyBorder="1" applyAlignment="1" applyProtection="1">
      <alignment horizontal="center" vertical="top"/>
      <protection hidden="1"/>
    </xf>
    <xf numFmtId="165" fontId="28" fillId="2" borderId="7" xfId="0" applyNumberFormat="1" applyFont="1" applyFill="1" applyBorder="1" applyAlignment="1" applyProtection="1">
      <alignment horizontal="center" vertical="top" wrapText="1"/>
      <protection hidden="1"/>
    </xf>
    <xf numFmtId="0" fontId="21" fillId="7" borderId="1" xfId="0" applyFont="1" applyFill="1" applyBorder="1" applyAlignment="1" applyProtection="1">
      <alignment horizontal="center" vertical="center" wrapText="1"/>
      <protection hidden="1"/>
    </xf>
    <xf numFmtId="0" fontId="22" fillId="7" borderId="18" xfId="0" applyFont="1" applyFill="1" applyBorder="1" applyAlignment="1" applyProtection="1">
      <alignment horizontal="center" vertical="center" wrapText="1"/>
      <protection hidden="1"/>
    </xf>
    <xf numFmtId="164" fontId="22" fillId="7" borderId="37" xfId="0" applyNumberFormat="1" applyFont="1" applyFill="1" applyBorder="1" applyAlignment="1" applyProtection="1">
      <alignment horizontal="center" vertical="center" wrapText="1"/>
      <protection hidden="1"/>
    </xf>
    <xf numFmtId="164" fontId="23" fillId="7" borderId="18" xfId="0" applyNumberFormat="1" applyFont="1" applyFill="1" applyBorder="1" applyAlignment="1" applyProtection="1">
      <alignment horizontal="center" vertical="center" wrapText="1"/>
      <protection hidden="1"/>
    </xf>
    <xf numFmtId="0" fontId="22" fillId="7" borderId="2" xfId="0" applyFont="1" applyFill="1" applyBorder="1" applyAlignment="1" applyProtection="1">
      <alignment horizontal="center" vertical="center" wrapText="1"/>
      <protection hidden="1"/>
    </xf>
    <xf numFmtId="164" fontId="22" fillId="7" borderId="19" xfId="0" applyNumberFormat="1" applyFont="1" applyFill="1" applyBorder="1" applyAlignment="1" applyProtection="1">
      <alignment horizontal="center" vertical="center" wrapText="1"/>
      <protection hidden="1"/>
    </xf>
    <xf numFmtId="164" fontId="23" fillId="7" borderId="2" xfId="0" applyNumberFormat="1" applyFont="1" applyFill="1" applyBorder="1" applyAlignment="1" applyProtection="1">
      <alignment horizontal="center" vertical="center" wrapText="1"/>
      <protection hidden="1"/>
    </xf>
    <xf numFmtId="0" fontId="25" fillId="7" borderId="2" xfId="0" applyFont="1" applyFill="1" applyBorder="1" applyAlignment="1" applyProtection="1">
      <alignment horizontal="left" vertical="center" wrapText="1"/>
      <protection hidden="1"/>
    </xf>
    <xf numFmtId="0" fontId="25" fillId="7" borderId="2" xfId="0" applyFont="1" applyFill="1" applyBorder="1" applyAlignment="1" applyProtection="1">
      <alignment vertical="center" wrapText="1"/>
      <protection hidden="1"/>
    </xf>
    <xf numFmtId="0" fontId="25" fillId="7" borderId="2" xfId="0" applyFont="1" applyFill="1" applyBorder="1" applyAlignment="1" applyProtection="1">
      <alignment vertical="center"/>
      <protection hidden="1"/>
    </xf>
    <xf numFmtId="0" fontId="25" fillId="7" borderId="3" xfId="0" applyFont="1" applyFill="1" applyBorder="1" applyAlignment="1" applyProtection="1">
      <alignment vertical="center" wrapText="1"/>
      <protection hidden="1"/>
    </xf>
    <xf numFmtId="0" fontId="22" fillId="7" borderId="3" xfId="0" applyFont="1" applyFill="1" applyBorder="1" applyAlignment="1" applyProtection="1">
      <alignment horizontal="center" vertical="center" wrapText="1"/>
      <protection hidden="1"/>
    </xf>
    <xf numFmtId="164" fontId="22" fillId="7" borderId="20" xfId="0" applyNumberFormat="1" applyFont="1" applyFill="1" applyBorder="1" applyAlignment="1" applyProtection="1">
      <alignment horizontal="center" vertical="center" wrapText="1"/>
      <protection hidden="1"/>
    </xf>
    <xf numFmtId="164" fontId="23" fillId="7" borderId="3" xfId="0" applyNumberFormat="1" applyFont="1" applyFill="1" applyBorder="1" applyAlignment="1" applyProtection="1">
      <alignment horizontal="center" vertical="center" wrapText="1"/>
      <protection hidden="1"/>
    </xf>
    <xf numFmtId="164" fontId="22" fillId="7" borderId="18" xfId="0" applyNumberFormat="1" applyFont="1" applyFill="1" applyBorder="1" applyAlignment="1" applyProtection="1">
      <alignment horizontal="center" vertical="center"/>
      <protection hidden="1"/>
    </xf>
    <xf numFmtId="0" fontId="35" fillId="7" borderId="35" xfId="0" applyFont="1" applyFill="1" applyBorder="1" applyAlignment="1" applyProtection="1">
      <alignment horizontal="center" vertical="center"/>
      <protection hidden="1"/>
    </xf>
    <xf numFmtId="164" fontId="23" fillId="7" borderId="18" xfId="0" applyNumberFormat="1" applyFont="1" applyFill="1" applyBorder="1" applyAlignment="1" applyProtection="1">
      <alignment horizontal="center" vertical="center"/>
      <protection hidden="1"/>
    </xf>
    <xf numFmtId="164" fontId="22" fillId="7" borderId="2" xfId="0" applyNumberFormat="1" applyFont="1" applyFill="1" applyBorder="1" applyAlignment="1" applyProtection="1">
      <alignment horizontal="center" vertical="center"/>
      <protection hidden="1"/>
    </xf>
    <xf numFmtId="0" fontId="35" fillId="7" borderId="15" xfId="0" applyFont="1" applyFill="1" applyBorder="1" applyAlignment="1" applyProtection="1">
      <alignment horizontal="center" vertical="center"/>
      <protection hidden="1"/>
    </xf>
    <xf numFmtId="164" fontId="23" fillId="7" borderId="2" xfId="0" applyNumberFormat="1" applyFont="1" applyFill="1" applyBorder="1" applyAlignment="1" applyProtection="1">
      <alignment horizontal="center" vertical="center"/>
      <protection hidden="1"/>
    </xf>
    <xf numFmtId="164" fontId="22" fillId="7" borderId="27" xfId="0" applyNumberFormat="1" applyFont="1" applyFill="1" applyBorder="1" applyAlignment="1" applyProtection="1">
      <alignment horizontal="center" vertical="center"/>
      <protection hidden="1"/>
    </xf>
    <xf numFmtId="0" fontId="35" fillId="7" borderId="23" xfId="0" applyFont="1" applyFill="1" applyBorder="1" applyAlignment="1" applyProtection="1">
      <alignment horizontal="center" vertical="center"/>
      <protection hidden="1"/>
    </xf>
    <xf numFmtId="164" fontId="23" fillId="7" borderId="27" xfId="0" applyNumberFormat="1" applyFont="1" applyFill="1" applyBorder="1" applyAlignment="1" applyProtection="1">
      <alignment horizontal="center" vertical="center"/>
      <protection hidden="1"/>
    </xf>
    <xf numFmtId="164" fontId="22" fillId="7" borderId="3" xfId="0" applyNumberFormat="1" applyFont="1" applyFill="1" applyBorder="1" applyAlignment="1" applyProtection="1">
      <alignment horizontal="center" vertical="center"/>
      <protection hidden="1"/>
    </xf>
    <xf numFmtId="0" fontId="35" fillId="7" borderId="34" xfId="0" applyFont="1" applyFill="1" applyBorder="1" applyAlignment="1" applyProtection="1">
      <alignment horizontal="center" vertical="center"/>
      <protection hidden="1"/>
    </xf>
    <xf numFmtId="164" fontId="23" fillId="7" borderId="3" xfId="0" applyNumberFormat="1" applyFont="1" applyFill="1" applyBorder="1" applyAlignment="1" applyProtection="1">
      <alignment horizontal="center" vertical="center"/>
      <protection hidden="1"/>
    </xf>
    <xf numFmtId="0" fontId="22" fillId="7" borderId="10" xfId="0" applyFont="1" applyFill="1" applyBorder="1" applyAlignment="1" applyProtection="1">
      <alignment horizontal="right" vertical="center"/>
      <protection hidden="1"/>
    </xf>
    <xf numFmtId="0" fontId="22" fillId="7" borderId="38" xfId="0" applyFont="1" applyFill="1" applyBorder="1" applyAlignment="1" applyProtection="1">
      <alignment horizontal="center" vertical="center" wrapText="1"/>
      <protection hidden="1"/>
    </xf>
    <xf numFmtId="164" fontId="22" fillId="7" borderId="25" xfId="0" applyNumberFormat="1" applyFont="1" applyFill="1" applyBorder="1" applyAlignment="1" applyProtection="1">
      <alignment horizontal="center" vertical="center" wrapText="1"/>
      <protection hidden="1"/>
    </xf>
    <xf numFmtId="0" fontId="35" fillId="7" borderId="24" xfId="0" applyFont="1" applyFill="1" applyBorder="1" applyAlignment="1" applyProtection="1">
      <alignment horizontal="center" vertical="center" wrapText="1"/>
      <protection hidden="1"/>
    </xf>
    <xf numFmtId="164" fontId="23" fillId="7" borderId="25" xfId="0" applyNumberFormat="1" applyFont="1" applyFill="1" applyBorder="1" applyAlignment="1" applyProtection="1">
      <alignment horizontal="center" vertical="center" wrapText="1"/>
      <protection hidden="1"/>
    </xf>
    <xf numFmtId="0" fontId="22" fillId="7" borderId="12" xfId="0" applyFont="1" applyFill="1" applyBorder="1" applyAlignment="1" applyProtection="1">
      <alignment horizontal="right" vertical="center"/>
      <protection hidden="1"/>
    </xf>
    <xf numFmtId="0" fontId="22" fillId="7" borderId="19" xfId="0" applyFont="1" applyFill="1" applyBorder="1" applyAlignment="1" applyProtection="1">
      <alignment horizontal="center" vertical="center" wrapText="1"/>
      <protection hidden="1"/>
    </xf>
    <xf numFmtId="164" fontId="22" fillId="7" borderId="2" xfId="0" applyNumberFormat="1" applyFont="1" applyFill="1" applyBorder="1" applyAlignment="1" applyProtection="1">
      <alignment horizontal="center" vertical="center" wrapText="1"/>
      <protection hidden="1"/>
    </xf>
    <xf numFmtId="0" fontId="35" fillId="7" borderId="15" xfId="0" applyFont="1" applyFill="1" applyBorder="1" applyAlignment="1" applyProtection="1">
      <alignment horizontal="center" vertical="center" wrapText="1"/>
      <protection hidden="1"/>
    </xf>
    <xf numFmtId="0" fontId="22" fillId="7" borderId="14" xfId="0" applyFont="1" applyFill="1" applyBorder="1" applyAlignment="1" applyProtection="1">
      <alignment horizontal="right" vertical="center"/>
      <protection hidden="1"/>
    </xf>
    <xf numFmtId="0" fontId="22" fillId="7" borderId="39" xfId="0" applyFont="1" applyFill="1" applyBorder="1" applyAlignment="1" applyProtection="1">
      <alignment horizontal="center" vertical="center" wrapText="1"/>
      <protection hidden="1"/>
    </xf>
    <xf numFmtId="164" fontId="22" fillId="7" borderId="27" xfId="0" applyNumberFormat="1" applyFont="1" applyFill="1" applyBorder="1" applyAlignment="1" applyProtection="1">
      <alignment horizontal="center" vertical="center" wrapText="1"/>
      <protection hidden="1"/>
    </xf>
    <xf numFmtId="0" fontId="35" fillId="7" borderId="23" xfId="0" applyFont="1" applyFill="1" applyBorder="1" applyAlignment="1" applyProtection="1">
      <alignment horizontal="center" vertical="center" wrapText="1"/>
      <protection hidden="1"/>
    </xf>
    <xf numFmtId="164" fontId="23" fillId="7" borderId="27" xfId="0" applyNumberFormat="1" applyFont="1" applyFill="1" applyBorder="1" applyAlignment="1" applyProtection="1">
      <alignment horizontal="center" vertical="center" wrapText="1"/>
      <protection hidden="1"/>
    </xf>
    <xf numFmtId="164" fontId="22" fillId="7" borderId="3" xfId="0" applyNumberFormat="1" applyFont="1" applyFill="1" applyBorder="1" applyAlignment="1" applyProtection="1">
      <alignment horizontal="center" vertical="center" wrapText="1"/>
      <protection hidden="1"/>
    </xf>
    <xf numFmtId="0" fontId="35" fillId="7" borderId="34" xfId="0" applyFont="1" applyFill="1" applyBorder="1" applyAlignment="1" applyProtection="1">
      <alignment horizontal="center" vertical="center" wrapText="1"/>
      <protection hidden="1"/>
    </xf>
    <xf numFmtId="164" fontId="22" fillId="7" borderId="1" xfId="0" applyNumberFormat="1" applyFont="1" applyFill="1" applyBorder="1" applyAlignment="1" applyProtection="1">
      <alignment horizontal="center" vertical="center"/>
      <protection hidden="1"/>
    </xf>
    <xf numFmtId="0" fontId="34" fillId="2" borderId="4" xfId="0" applyFont="1" applyFill="1" applyBorder="1" applyAlignment="1" applyProtection="1">
      <alignment horizontal="center" vertical="center"/>
      <protection hidden="1"/>
    </xf>
    <xf numFmtId="164" fontId="23" fillId="7" borderId="1" xfId="0" applyNumberFormat="1" applyFont="1" applyFill="1" applyBorder="1" applyAlignment="1" applyProtection="1">
      <alignment horizontal="center" vertical="center"/>
      <protection hidden="1"/>
    </xf>
    <xf numFmtId="0" fontId="34" fillId="2" borderId="35" xfId="0" applyFont="1" applyFill="1" applyBorder="1" applyAlignment="1" applyProtection="1">
      <alignment horizontal="center" vertical="center"/>
      <protection hidden="1"/>
    </xf>
    <xf numFmtId="0" fontId="34" fillId="2" borderId="23" xfId="0" applyFont="1" applyFill="1" applyBorder="1" applyAlignment="1" applyProtection="1">
      <alignment horizontal="center" vertical="center"/>
      <protection hidden="1"/>
    </xf>
    <xf numFmtId="165" fontId="22" fillId="7" borderId="1" xfId="0" applyNumberFormat="1" applyFont="1" applyFill="1" applyBorder="1" applyAlignment="1" applyProtection="1">
      <alignment horizontal="center" vertical="center"/>
      <protection hidden="1"/>
    </xf>
    <xf numFmtId="0" fontId="22" fillId="7" borderId="34" xfId="0" applyFont="1" applyFill="1" applyBorder="1" applyAlignment="1" applyProtection="1">
      <alignment horizontal="center" vertical="center"/>
      <protection hidden="1"/>
    </xf>
    <xf numFmtId="0" fontId="22" fillId="7" borderId="20" xfId="0" applyFont="1" applyFill="1" applyBorder="1" applyAlignment="1" applyProtection="1">
      <alignment horizontal="center" vertical="center"/>
      <protection hidden="1"/>
    </xf>
    <xf numFmtId="0" fontId="22" fillId="7" borderId="20" xfId="0" applyFont="1" applyFill="1" applyBorder="1" applyAlignment="1" applyProtection="1">
      <alignment horizontal="center"/>
      <protection hidden="1"/>
    </xf>
    <xf numFmtId="0" fontId="22" fillId="7" borderId="26" xfId="0" applyFont="1" applyFill="1" applyBorder="1" applyAlignment="1" applyProtection="1">
      <alignment horizontal="center"/>
      <protection hidden="1"/>
    </xf>
    <xf numFmtId="165" fontId="15" fillId="7" borderId="9" xfId="0" applyNumberFormat="1" applyFont="1" applyFill="1" applyBorder="1" applyAlignment="1" applyProtection="1">
      <alignment horizontal="center" vertical="center"/>
      <protection hidden="1"/>
    </xf>
    <xf numFmtId="165" fontId="15" fillId="7" borderId="16" xfId="0" applyNumberFormat="1" applyFont="1" applyFill="1" applyBorder="1" applyAlignment="1" applyProtection="1">
      <alignment horizontal="center" vertical="center"/>
      <protection hidden="1"/>
    </xf>
    <xf numFmtId="165" fontId="15" fillId="7" borderId="10" xfId="0" applyNumberFormat="1" applyFont="1" applyFill="1" applyBorder="1" applyAlignment="1" applyProtection="1">
      <alignment horizontal="center" vertical="center"/>
      <protection hidden="1"/>
    </xf>
    <xf numFmtId="0" fontId="40" fillId="3" borderId="42" xfId="0" applyFont="1" applyFill="1" applyBorder="1" applyAlignment="1" applyProtection="1">
      <alignment horizontal="center" vertical="center" wrapText="1"/>
      <protection hidden="1"/>
    </xf>
    <xf numFmtId="0" fontId="40" fillId="3" borderId="7" xfId="0" applyFont="1" applyFill="1" applyBorder="1" applyAlignment="1" applyProtection="1">
      <alignment horizontal="center" vertical="center" wrapText="1"/>
      <protection hidden="1"/>
    </xf>
    <xf numFmtId="0" fontId="40" fillId="3" borderId="8" xfId="0" applyFont="1" applyFill="1" applyBorder="1" applyAlignment="1" applyProtection="1">
      <alignment horizontal="center" vertical="center" wrapText="1"/>
      <protection hidden="1"/>
    </xf>
    <xf numFmtId="49" fontId="29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17" xfId="0" applyNumberFormat="1" applyFont="1" applyFill="1" applyBorder="1" applyAlignment="1" applyProtection="1">
      <alignment horizontal="center" vertical="center" wrapText="1"/>
      <protection hidden="1"/>
    </xf>
    <xf numFmtId="0" fontId="15" fillId="7" borderId="9" xfId="0" applyFont="1" applyFill="1" applyBorder="1" applyAlignment="1" applyProtection="1">
      <alignment horizontal="right" vertical="center" wrapText="1"/>
      <protection hidden="1"/>
    </xf>
    <xf numFmtId="0" fontId="15" fillId="7" borderId="16" xfId="0" applyFont="1" applyFill="1" applyBorder="1" applyAlignment="1" applyProtection="1">
      <alignment horizontal="right" vertical="center"/>
      <protection hidden="1"/>
    </xf>
    <xf numFmtId="0" fontId="15" fillId="7" borderId="9" xfId="0" applyFont="1" applyFill="1" applyBorder="1" applyAlignment="1" applyProtection="1">
      <alignment horizontal="right" vertical="center"/>
      <protection hidden="1"/>
    </xf>
    <xf numFmtId="0" fontId="19" fillId="7" borderId="16" xfId="0" applyFont="1" applyFill="1" applyBorder="1" applyAlignment="1" applyProtection="1">
      <alignment horizontal="right" vertical="center"/>
      <protection hidden="1"/>
    </xf>
    <xf numFmtId="0" fontId="19" fillId="7" borderId="10" xfId="0" applyFont="1" applyFill="1" applyBorder="1" applyAlignment="1" applyProtection="1">
      <alignment horizontal="right" vertical="center"/>
      <protection hidden="1"/>
    </xf>
    <xf numFmtId="0" fontId="19" fillId="7" borderId="11" xfId="0" applyFont="1" applyFill="1" applyBorder="1" applyAlignment="1" applyProtection="1">
      <alignment horizontal="right" vertical="center"/>
      <protection hidden="1"/>
    </xf>
    <xf numFmtId="0" fontId="19" fillId="7" borderId="0" xfId="0" applyFont="1" applyFill="1" applyBorder="1" applyAlignment="1" applyProtection="1">
      <alignment horizontal="right" vertical="center"/>
      <protection hidden="1"/>
    </xf>
    <xf numFmtId="0" fontId="19" fillId="7" borderId="12" xfId="0" applyFont="1" applyFill="1" applyBorder="1" applyAlignment="1" applyProtection="1">
      <alignment horizontal="right" vertical="center"/>
      <protection hidden="1"/>
    </xf>
    <xf numFmtId="164" fontId="15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15" fillId="7" borderId="5" xfId="0" applyFont="1" applyFill="1" applyBorder="1" applyAlignment="1" applyProtection="1">
      <alignment horizontal="center" vertical="center" wrapText="1"/>
      <protection hidden="1"/>
    </xf>
    <xf numFmtId="0" fontId="15" fillId="7" borderId="6" xfId="0" applyFont="1" applyFill="1" applyBorder="1" applyAlignment="1" applyProtection="1">
      <alignment horizontal="center" vertical="center" wrapText="1"/>
      <protection hidden="1"/>
    </xf>
    <xf numFmtId="0" fontId="16" fillId="7" borderId="4" xfId="0" applyFont="1" applyFill="1" applyBorder="1" applyAlignment="1" applyProtection="1">
      <alignment horizontal="right" vertical="center" wrapText="1"/>
      <protection hidden="1"/>
    </xf>
    <xf numFmtId="0" fontId="16" fillId="7" borderId="5" xfId="0" applyFont="1" applyFill="1" applyBorder="1" applyAlignment="1" applyProtection="1">
      <alignment horizontal="right" vertical="center"/>
      <protection hidden="1"/>
    </xf>
    <xf numFmtId="0" fontId="16" fillId="7" borderId="6" xfId="0" applyFont="1" applyFill="1" applyBorder="1" applyAlignment="1" applyProtection="1">
      <alignment horizontal="right" vertical="center"/>
      <protection hidden="1"/>
    </xf>
    <xf numFmtId="0" fontId="22" fillId="7" borderId="9" xfId="0" applyFont="1" applyFill="1" applyBorder="1" applyAlignment="1" applyProtection="1">
      <alignment horizontal="center" vertical="center" wrapText="1"/>
      <protection hidden="1"/>
    </xf>
    <xf numFmtId="0" fontId="22" fillId="7" borderId="16" xfId="0" applyFont="1" applyFill="1" applyBorder="1" applyAlignment="1" applyProtection="1">
      <alignment horizontal="center" vertical="center" wrapText="1"/>
      <protection hidden="1"/>
    </xf>
    <xf numFmtId="0" fontId="22" fillId="7" borderId="11" xfId="0" applyFont="1" applyFill="1" applyBorder="1" applyAlignment="1" applyProtection="1">
      <alignment horizontal="center" vertical="center" wrapText="1"/>
      <protection hidden="1"/>
    </xf>
    <xf numFmtId="0" fontId="22" fillId="7" borderId="0" xfId="0" applyFont="1" applyFill="1" applyBorder="1" applyAlignment="1" applyProtection="1">
      <alignment horizontal="center" vertical="center" wrapText="1"/>
      <protection hidden="1"/>
    </xf>
    <xf numFmtId="0" fontId="22" fillId="7" borderId="13" xfId="0" applyFont="1" applyFill="1" applyBorder="1" applyAlignment="1" applyProtection="1">
      <alignment horizontal="center" vertical="center" wrapText="1"/>
      <protection hidden="1"/>
    </xf>
    <xf numFmtId="0" fontId="22" fillId="7" borderId="17" xfId="0" applyFont="1" applyFill="1" applyBorder="1" applyAlignment="1" applyProtection="1">
      <alignment horizontal="center" vertical="center" wrapText="1"/>
      <protection hidden="1"/>
    </xf>
    <xf numFmtId="0" fontId="26" fillId="6" borderId="4" xfId="0" applyFont="1" applyFill="1" applyBorder="1" applyAlignment="1" applyProtection="1">
      <alignment horizontal="center" vertical="center" wrapText="1"/>
      <protection hidden="1"/>
    </xf>
    <xf numFmtId="0" fontId="26" fillId="6" borderId="5" xfId="0" applyFont="1" applyFill="1" applyBorder="1" applyAlignment="1" applyProtection="1">
      <alignment horizontal="center" vertical="center" wrapText="1"/>
      <protection hidden="1"/>
    </xf>
    <xf numFmtId="0" fontId="26" fillId="6" borderId="6" xfId="0" applyFont="1" applyFill="1" applyBorder="1" applyAlignment="1" applyProtection="1">
      <alignment horizontal="center" vertical="center" wrapText="1"/>
      <protection hidden="1"/>
    </xf>
    <xf numFmtId="0" fontId="16" fillId="7" borderId="9" xfId="0" applyFont="1" applyFill="1" applyBorder="1" applyAlignment="1" applyProtection="1">
      <alignment horizontal="right" vertical="center" wrapText="1"/>
      <protection hidden="1"/>
    </xf>
    <xf numFmtId="0" fontId="16" fillId="7" borderId="16" xfId="0" applyFont="1" applyFill="1" applyBorder="1" applyAlignment="1" applyProtection="1">
      <alignment horizontal="right" vertical="center"/>
      <protection hidden="1"/>
    </xf>
    <xf numFmtId="166" fontId="16" fillId="7" borderId="4" xfId="0" applyNumberFormat="1" applyFont="1" applyFill="1" applyBorder="1" applyAlignment="1" applyProtection="1">
      <alignment horizontal="center" vertical="center"/>
      <protection hidden="1"/>
    </xf>
    <xf numFmtId="166" fontId="16" fillId="7" borderId="5" xfId="0" applyNumberFormat="1" applyFont="1" applyFill="1" applyBorder="1" applyAlignment="1" applyProtection="1">
      <alignment horizontal="center" vertical="center"/>
      <protection hidden="1"/>
    </xf>
    <xf numFmtId="166" fontId="16" fillId="7" borderId="6" xfId="0" applyNumberFormat="1" applyFont="1" applyFill="1" applyBorder="1" applyAlignment="1" applyProtection="1">
      <alignment horizontal="center" vertical="center"/>
      <protection hidden="1"/>
    </xf>
    <xf numFmtId="0" fontId="22" fillId="7" borderId="4" xfId="0" applyFont="1" applyFill="1" applyBorder="1" applyAlignment="1" applyProtection="1">
      <alignment horizontal="center" vertical="center" wrapText="1"/>
      <protection hidden="1"/>
    </xf>
    <xf numFmtId="0" fontId="22" fillId="7" borderId="5" xfId="0" applyFont="1" applyFill="1" applyBorder="1" applyAlignment="1" applyProtection="1">
      <alignment horizontal="center" vertical="center"/>
      <protection hidden="1"/>
    </xf>
    <xf numFmtId="0" fontId="22" fillId="7" borderId="6" xfId="0" applyFont="1" applyFill="1" applyBorder="1" applyAlignment="1" applyProtection="1">
      <alignment horizontal="center" vertical="center"/>
      <protection hidden="1"/>
    </xf>
    <xf numFmtId="0" fontId="16" fillId="7" borderId="10" xfId="0" applyFont="1" applyFill="1" applyBorder="1" applyAlignment="1" applyProtection="1">
      <alignment horizontal="right" vertic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2" fillId="3" borderId="16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2" fillId="3" borderId="12" xfId="0" applyFont="1" applyFill="1" applyBorder="1" applyAlignment="1" applyProtection="1">
      <alignment horizontal="center"/>
      <protection hidden="1"/>
    </xf>
    <xf numFmtId="0" fontId="2" fillId="3" borderId="13" xfId="0" applyFont="1" applyFill="1" applyBorder="1" applyAlignment="1" applyProtection="1">
      <alignment horizontal="center"/>
      <protection hidden="1"/>
    </xf>
    <xf numFmtId="0" fontId="2" fillId="3" borderId="17" xfId="0" applyFont="1" applyFill="1" applyBorder="1" applyAlignment="1" applyProtection="1">
      <alignment horizontal="center"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0" fontId="22" fillId="7" borderId="4" xfId="0" applyFont="1" applyFill="1" applyBorder="1" applyAlignment="1" applyProtection="1">
      <alignment horizontal="center" vertical="center"/>
      <protection hidden="1"/>
    </xf>
    <xf numFmtId="0" fontId="15" fillId="7" borderId="4" xfId="0" applyFont="1" applyFill="1" applyBorder="1" applyAlignment="1" applyProtection="1">
      <alignment horizontal="right" vertical="center"/>
      <protection hidden="1"/>
    </xf>
    <xf numFmtId="0" fontId="15" fillId="7" borderId="5" xfId="0" applyFont="1" applyFill="1" applyBorder="1" applyAlignment="1" applyProtection="1">
      <alignment horizontal="right" vertical="center"/>
      <protection hidden="1"/>
    </xf>
    <xf numFmtId="0" fontId="15" fillId="7" borderId="6" xfId="0" applyFont="1" applyFill="1" applyBorder="1" applyAlignment="1" applyProtection="1">
      <alignment horizontal="right" vertical="center"/>
      <protection hidden="1"/>
    </xf>
    <xf numFmtId="164" fontId="15" fillId="7" borderId="4" xfId="0" applyNumberFormat="1" applyFont="1" applyFill="1" applyBorder="1" applyAlignment="1" applyProtection="1">
      <alignment horizontal="center" vertical="center"/>
      <protection hidden="1"/>
    </xf>
    <xf numFmtId="164" fontId="15" fillId="7" borderId="5" xfId="0" applyNumberFormat="1" applyFont="1" applyFill="1" applyBorder="1" applyAlignment="1" applyProtection="1">
      <alignment horizontal="center" vertical="center"/>
      <protection hidden="1"/>
    </xf>
    <xf numFmtId="164" fontId="15" fillId="7" borderId="6" xfId="0" applyNumberFormat="1" applyFont="1" applyFill="1" applyBorder="1" applyAlignment="1" applyProtection="1">
      <alignment horizontal="center" vertical="center"/>
      <protection hidden="1"/>
    </xf>
    <xf numFmtId="0" fontId="16" fillId="7" borderId="11" xfId="0" applyFont="1" applyFill="1" applyBorder="1" applyAlignment="1" applyProtection="1">
      <alignment horizontal="right" vertical="center"/>
      <protection hidden="1"/>
    </xf>
    <xf numFmtId="0" fontId="16" fillId="7" borderId="0" xfId="0" applyFont="1" applyFill="1" applyBorder="1" applyAlignment="1" applyProtection="1">
      <alignment horizontal="right" vertical="center"/>
      <protection hidden="1"/>
    </xf>
    <xf numFmtId="0" fontId="16" fillId="7" borderId="12" xfId="0" applyFont="1" applyFill="1" applyBorder="1" applyAlignment="1" applyProtection="1">
      <alignment horizontal="right" vertical="center"/>
      <protection hidden="1"/>
    </xf>
    <xf numFmtId="167" fontId="16" fillId="7" borderId="13" xfId="0" applyNumberFormat="1" applyFont="1" applyFill="1" applyBorder="1" applyAlignment="1" applyProtection="1">
      <alignment horizontal="center" vertical="center"/>
      <protection hidden="1"/>
    </xf>
    <xf numFmtId="167" fontId="16" fillId="7" borderId="17" xfId="0" applyNumberFormat="1" applyFont="1" applyFill="1" applyBorder="1" applyAlignment="1" applyProtection="1">
      <alignment horizontal="center" vertical="center"/>
      <protection hidden="1"/>
    </xf>
    <xf numFmtId="167" fontId="16" fillId="7" borderId="14" xfId="0" applyNumberFormat="1" applyFont="1" applyFill="1" applyBorder="1" applyAlignment="1" applyProtection="1">
      <alignment horizontal="center" vertical="center"/>
      <protection hidden="1"/>
    </xf>
    <xf numFmtId="0" fontId="27" fillId="6" borderId="5" xfId="0" applyFont="1" applyFill="1" applyBorder="1" applyAlignment="1" applyProtection="1">
      <alignment vertical="center" wrapText="1"/>
      <protection hidden="1"/>
    </xf>
    <xf numFmtId="0" fontId="27" fillId="6" borderId="16" xfId="0" applyFont="1" applyFill="1" applyBorder="1" applyAlignment="1" applyProtection="1">
      <alignment vertical="center" wrapText="1"/>
      <protection hidden="1"/>
    </xf>
    <xf numFmtId="0" fontId="27" fillId="6" borderId="10" xfId="0" applyFont="1" applyFill="1" applyBorder="1" applyAlignment="1" applyProtection="1">
      <alignment vertical="center" wrapText="1"/>
      <protection hidden="1"/>
    </xf>
    <xf numFmtId="0" fontId="22" fillId="7" borderId="30" xfId="0" applyFont="1" applyFill="1" applyBorder="1" applyAlignment="1" applyProtection="1">
      <alignment horizontal="left" vertical="center" wrapText="1"/>
      <protection hidden="1"/>
    </xf>
    <xf numFmtId="0" fontId="22" fillId="7" borderId="31" xfId="0" applyFont="1" applyFill="1" applyBorder="1" applyAlignment="1" applyProtection="1">
      <alignment horizontal="left" vertical="center"/>
      <protection hidden="1"/>
    </xf>
    <xf numFmtId="0" fontId="22" fillId="7" borderId="29" xfId="0" applyFont="1" applyFill="1" applyBorder="1" applyAlignment="1" applyProtection="1">
      <alignment horizontal="left" vertical="center"/>
      <protection hidden="1"/>
    </xf>
    <xf numFmtId="0" fontId="22" fillId="7" borderId="15" xfId="0" applyFont="1" applyFill="1" applyBorder="1" applyAlignment="1" applyProtection="1">
      <alignment horizontal="left" vertical="center" wrapText="1"/>
      <protection hidden="1"/>
    </xf>
    <xf numFmtId="0" fontId="22" fillId="7" borderId="19" xfId="0" applyFont="1" applyFill="1" applyBorder="1" applyAlignment="1" applyProtection="1">
      <alignment horizontal="left" vertical="center"/>
      <protection hidden="1"/>
    </xf>
    <xf numFmtId="0" fontId="22" fillId="7" borderId="32" xfId="0" applyFont="1" applyFill="1" applyBorder="1" applyAlignment="1" applyProtection="1">
      <alignment horizontal="left" vertical="center" wrapText="1"/>
      <protection hidden="1"/>
    </xf>
    <xf numFmtId="0" fontId="22" fillId="7" borderId="21" xfId="0" applyFont="1" applyFill="1" applyBorder="1" applyAlignment="1" applyProtection="1">
      <alignment horizontal="left" vertical="center"/>
      <protection hidden="1"/>
    </xf>
    <xf numFmtId="0" fontId="22" fillId="7" borderId="22" xfId="0" applyFont="1" applyFill="1" applyBorder="1" applyAlignment="1" applyProtection="1">
      <alignment horizontal="left" vertical="center"/>
      <protection hidden="1"/>
    </xf>
    <xf numFmtId="166" fontId="16" fillId="7" borderId="9" xfId="0" applyNumberFormat="1" applyFont="1" applyFill="1" applyBorder="1" applyAlignment="1" applyProtection="1">
      <alignment horizontal="center" vertical="center"/>
      <protection hidden="1"/>
    </xf>
    <xf numFmtId="166" fontId="16" fillId="7" borderId="16" xfId="0" applyNumberFormat="1" applyFont="1" applyFill="1" applyBorder="1" applyAlignment="1" applyProtection="1">
      <alignment horizontal="center" vertical="center"/>
      <protection hidden="1"/>
    </xf>
    <xf numFmtId="166" fontId="16" fillId="7" borderId="10" xfId="0" applyNumberFormat="1" applyFont="1" applyFill="1" applyBorder="1" applyAlignment="1" applyProtection="1">
      <alignment horizontal="center" vertical="center"/>
      <protection hidden="1"/>
    </xf>
    <xf numFmtId="166" fontId="16" fillId="7" borderId="13" xfId="0" applyNumberFormat="1" applyFont="1" applyFill="1" applyBorder="1" applyAlignment="1" applyProtection="1">
      <alignment horizontal="center" vertical="center"/>
      <protection hidden="1"/>
    </xf>
    <xf numFmtId="166" fontId="16" fillId="7" borderId="17" xfId="0" applyNumberFormat="1" applyFont="1" applyFill="1" applyBorder="1" applyAlignment="1" applyProtection="1">
      <alignment horizontal="center" vertical="center"/>
      <protection hidden="1"/>
    </xf>
    <xf numFmtId="166" fontId="16" fillId="7" borderId="14" xfId="0" applyNumberFormat="1" applyFont="1" applyFill="1" applyBorder="1" applyAlignment="1" applyProtection="1">
      <alignment horizontal="center" vertical="center"/>
      <protection hidden="1"/>
    </xf>
    <xf numFmtId="0" fontId="15" fillId="7" borderId="10" xfId="0" applyFont="1" applyFill="1" applyBorder="1" applyAlignment="1" applyProtection="1">
      <alignment horizontal="right" vertical="center"/>
      <protection hidden="1"/>
    </xf>
    <xf numFmtId="164" fontId="15" fillId="7" borderId="9" xfId="0" applyNumberFormat="1" applyFont="1" applyFill="1" applyBorder="1" applyAlignment="1" applyProtection="1">
      <alignment horizontal="center" vertical="center"/>
      <protection hidden="1"/>
    </xf>
    <xf numFmtId="0" fontId="15" fillId="7" borderId="16" xfId="0" applyFont="1" applyFill="1" applyBorder="1" applyAlignment="1" applyProtection="1">
      <alignment horizontal="center" vertical="center"/>
      <protection hidden="1"/>
    </xf>
    <xf numFmtId="0" fontId="15" fillId="7" borderId="10" xfId="0" applyFont="1" applyFill="1" applyBorder="1" applyAlignment="1" applyProtection="1">
      <alignment horizontal="center" vertical="center"/>
      <protection hidden="1"/>
    </xf>
    <xf numFmtId="0" fontId="26" fillId="6" borderId="4" xfId="0" applyFont="1" applyFill="1" applyBorder="1" applyAlignment="1" applyProtection="1">
      <alignment horizontal="center" vertical="center"/>
      <protection hidden="1"/>
    </xf>
    <xf numFmtId="0" fontId="26" fillId="6" borderId="5" xfId="0" applyFont="1" applyFill="1" applyBorder="1" applyAlignment="1" applyProtection="1">
      <alignment horizontal="center" vertical="center"/>
      <protection hidden="1"/>
    </xf>
    <xf numFmtId="0" fontId="26" fillId="6" borderId="6" xfId="0" applyFont="1" applyFill="1" applyBorder="1" applyAlignment="1" applyProtection="1">
      <alignment horizontal="center" vertical="center"/>
      <protection hidden="1"/>
    </xf>
    <xf numFmtId="0" fontId="16" fillId="7" borderId="9" xfId="0" applyFont="1" applyFill="1" applyBorder="1" applyAlignment="1" applyProtection="1">
      <alignment horizontal="right" vertical="center"/>
      <protection hidden="1"/>
    </xf>
    <xf numFmtId="0" fontId="17" fillId="7" borderId="16" xfId="0" applyFont="1" applyFill="1" applyBorder="1" applyAlignment="1" applyProtection="1">
      <alignment horizontal="right" vertical="center"/>
      <protection hidden="1"/>
    </xf>
    <xf numFmtId="0" fontId="17" fillId="7" borderId="10" xfId="0" applyFont="1" applyFill="1" applyBorder="1" applyAlignment="1" applyProtection="1">
      <alignment horizontal="right" vertical="center"/>
      <protection hidden="1"/>
    </xf>
    <xf numFmtId="0" fontId="17" fillId="7" borderId="13" xfId="0" applyFont="1" applyFill="1" applyBorder="1" applyAlignment="1" applyProtection="1">
      <alignment horizontal="right" vertical="center"/>
      <protection hidden="1"/>
    </xf>
    <xf numFmtId="0" fontId="17" fillId="7" borderId="17" xfId="0" applyFont="1" applyFill="1" applyBorder="1" applyAlignment="1" applyProtection="1">
      <alignment horizontal="right" vertical="center"/>
      <protection hidden="1"/>
    </xf>
    <xf numFmtId="0" fontId="17" fillId="7" borderId="14" xfId="0" applyFont="1" applyFill="1" applyBorder="1" applyAlignment="1" applyProtection="1">
      <alignment horizontal="right" vertical="center"/>
      <protection hidden="1"/>
    </xf>
    <xf numFmtId="0" fontId="36" fillId="7" borderId="0" xfId="0" applyFont="1" applyFill="1" applyBorder="1" applyAlignment="1">
      <alignment horizontal="left" vertical="top" wrapText="1"/>
    </xf>
    <xf numFmtId="0" fontId="33" fillId="7" borderId="13" xfId="0" applyFont="1" applyFill="1" applyBorder="1" applyAlignment="1" applyProtection="1">
      <alignment horizontal="right" vertical="center"/>
      <protection hidden="1"/>
    </xf>
    <xf numFmtId="0" fontId="33" fillId="7" borderId="17" xfId="0" applyFont="1" applyFill="1" applyBorder="1" applyAlignment="1" applyProtection="1">
      <alignment horizontal="right" vertical="center"/>
      <protection hidden="1"/>
    </xf>
    <xf numFmtId="0" fontId="33" fillId="7" borderId="14" xfId="0" applyFont="1" applyFill="1" applyBorder="1" applyAlignment="1" applyProtection="1">
      <alignment horizontal="right" vertical="center"/>
      <protection hidden="1"/>
    </xf>
    <xf numFmtId="167" fontId="33" fillId="7" borderId="13" xfId="0" applyNumberFormat="1" applyFont="1" applyFill="1" applyBorder="1" applyAlignment="1" applyProtection="1">
      <alignment horizontal="center" vertical="center"/>
      <protection hidden="1"/>
    </xf>
    <xf numFmtId="167" fontId="33" fillId="7" borderId="17" xfId="0" applyNumberFormat="1" applyFont="1" applyFill="1" applyBorder="1" applyAlignment="1" applyProtection="1">
      <alignment horizontal="center" vertical="center"/>
      <protection hidden="1"/>
    </xf>
    <xf numFmtId="167" fontId="33" fillId="7" borderId="14" xfId="0" applyNumberFormat="1" applyFont="1" applyFill="1" applyBorder="1" applyAlignment="1" applyProtection="1">
      <alignment horizontal="center" vertical="center"/>
      <protection hidden="1"/>
    </xf>
    <xf numFmtId="0" fontId="17" fillId="7" borderId="5" xfId="0" applyFont="1" applyFill="1" applyBorder="1" applyAlignment="1" applyProtection="1">
      <alignment horizontal="right" wrapText="1"/>
      <protection hidden="1"/>
    </xf>
    <xf numFmtId="167" fontId="16" fillId="7" borderId="13" xfId="0" applyNumberFormat="1" applyFont="1" applyFill="1" applyBorder="1" applyAlignment="1" applyProtection="1">
      <alignment horizontal="center" vertical="center" wrapText="1"/>
      <protection hidden="1"/>
    </xf>
    <xf numFmtId="167" fontId="17" fillId="7" borderId="17" xfId="0" applyNumberFormat="1" applyFont="1" applyFill="1" applyBorder="1" applyAlignment="1" applyProtection="1">
      <alignment horizontal="center" vertical="center" wrapText="1"/>
      <protection hidden="1"/>
    </xf>
    <xf numFmtId="167" fontId="17" fillId="7" borderId="14" xfId="0" applyNumberFormat="1" applyFont="1" applyFill="1" applyBorder="1" applyAlignment="1" applyProtection="1">
      <alignment horizontal="center" vertical="center" wrapText="1"/>
      <protection hidden="1"/>
    </xf>
    <xf numFmtId="0" fontId="18" fillId="7" borderId="4" xfId="0" applyFont="1" applyFill="1" applyBorder="1" applyAlignment="1" applyProtection="1">
      <alignment horizontal="left" vertical="center" wrapText="1"/>
      <protection hidden="1"/>
    </xf>
    <xf numFmtId="0" fontId="18" fillId="7" borderId="5" xfId="0" applyFont="1" applyFill="1" applyBorder="1" applyAlignment="1" applyProtection="1">
      <alignment horizontal="left" vertical="center"/>
      <protection hidden="1"/>
    </xf>
    <xf numFmtId="0" fontId="18" fillId="7" borderId="6" xfId="0" applyFont="1" applyFill="1" applyBorder="1" applyAlignment="1" applyProtection="1">
      <alignment horizontal="left" vertical="center"/>
      <protection hidden="1"/>
    </xf>
    <xf numFmtId="167" fontId="16" fillId="7" borderId="9" xfId="0" applyNumberFormat="1" applyFont="1" applyFill="1" applyBorder="1" applyAlignment="1" applyProtection="1">
      <alignment horizontal="center" vertical="center"/>
      <protection hidden="1"/>
    </xf>
    <xf numFmtId="167" fontId="16" fillId="7" borderId="16" xfId="0" applyNumberFormat="1" applyFont="1" applyFill="1" applyBorder="1" applyAlignment="1" applyProtection="1">
      <alignment horizontal="center" vertical="center"/>
      <protection hidden="1"/>
    </xf>
    <xf numFmtId="167" fontId="16" fillId="7" borderId="10" xfId="0" applyNumberFormat="1" applyFont="1" applyFill="1" applyBorder="1" applyAlignment="1" applyProtection="1">
      <alignment horizontal="center" vertical="center"/>
      <protection hidden="1"/>
    </xf>
    <xf numFmtId="164" fontId="32" fillId="7" borderId="4" xfId="0" applyNumberFormat="1" applyFont="1" applyFill="1" applyBorder="1" applyAlignment="1" applyProtection="1">
      <alignment horizontal="center" vertical="center"/>
      <protection hidden="1"/>
    </xf>
    <xf numFmtId="164" fontId="32" fillId="7" borderId="5" xfId="0" applyNumberFormat="1" applyFont="1" applyFill="1" applyBorder="1" applyAlignment="1" applyProtection="1">
      <alignment horizontal="center" vertical="center"/>
      <protection hidden="1"/>
    </xf>
    <xf numFmtId="164" fontId="32" fillId="7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>
      <alignment horizontal="center" vertical="center"/>
    </xf>
    <xf numFmtId="0" fontId="18" fillId="7" borderId="9" xfId="0" applyFont="1" applyFill="1" applyBorder="1" applyAlignment="1" applyProtection="1">
      <alignment horizontal="left" vertical="center" wrapText="1"/>
      <protection hidden="1"/>
    </xf>
    <xf numFmtId="0" fontId="18" fillId="7" borderId="16" xfId="0" applyFont="1" applyFill="1" applyBorder="1" applyAlignment="1" applyProtection="1">
      <alignment horizontal="left" vertical="center"/>
      <protection hidden="1"/>
    </xf>
    <xf numFmtId="0" fontId="18" fillId="7" borderId="10" xfId="0" applyFont="1" applyFill="1" applyBorder="1" applyAlignment="1" applyProtection="1">
      <alignment horizontal="left" vertical="center"/>
      <protection hidden="1"/>
    </xf>
    <xf numFmtId="0" fontId="15" fillId="7" borderId="4" xfId="0" applyFont="1" applyFill="1" applyBorder="1" applyAlignment="1" applyProtection="1">
      <alignment horizontal="right" vertical="center" wrapText="1"/>
      <protection hidden="1"/>
    </xf>
    <xf numFmtId="0" fontId="19" fillId="7" borderId="5" xfId="0" applyFont="1" applyFill="1" applyBorder="1" applyAlignment="1" applyProtection="1">
      <alignment horizontal="right" wrapText="1"/>
      <protection hidden="1"/>
    </xf>
    <xf numFmtId="164" fontId="15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9" fillId="7" borderId="17" xfId="0" applyFont="1" applyFill="1" applyBorder="1" applyAlignment="1" applyProtection="1">
      <alignment horizontal="center" vertical="center" wrapText="1"/>
      <protection hidden="1"/>
    </xf>
    <xf numFmtId="0" fontId="19" fillId="7" borderId="14" xfId="0" applyFont="1" applyFill="1" applyBorder="1" applyAlignment="1" applyProtection="1">
      <alignment horizontal="center" vertical="center" wrapText="1"/>
      <protection hidden="1"/>
    </xf>
    <xf numFmtId="0" fontId="32" fillId="7" borderId="4" xfId="0" applyFont="1" applyFill="1" applyBorder="1" applyAlignment="1" applyProtection="1">
      <alignment horizontal="right" vertical="center"/>
      <protection hidden="1"/>
    </xf>
    <xf numFmtId="0" fontId="32" fillId="7" borderId="5" xfId="0" applyFont="1" applyFill="1" applyBorder="1" applyAlignment="1" applyProtection="1">
      <alignment horizontal="right" vertical="center"/>
      <protection hidden="1"/>
    </xf>
    <xf numFmtId="0" fontId="32" fillId="7" borderId="6" xfId="0" applyFont="1" applyFill="1" applyBorder="1" applyAlignment="1" applyProtection="1">
      <alignment horizontal="right" vertical="center"/>
      <protection hidden="1"/>
    </xf>
    <xf numFmtId="164" fontId="15" fillId="7" borderId="16" xfId="0" applyNumberFormat="1" applyFont="1" applyFill="1" applyBorder="1" applyAlignment="1" applyProtection="1">
      <alignment horizontal="center" vertical="center"/>
      <protection hidden="1"/>
    </xf>
    <xf numFmtId="164" fontId="15" fillId="7" borderId="10" xfId="0" applyNumberFormat="1" applyFont="1" applyFill="1" applyBorder="1" applyAlignment="1" applyProtection="1">
      <alignment horizontal="center" vertical="center"/>
      <protection hidden="1"/>
    </xf>
    <xf numFmtId="0" fontId="18" fillId="7" borderId="4" xfId="0" applyFont="1" applyFill="1" applyBorder="1" applyAlignment="1" applyProtection="1">
      <alignment horizontal="center" vertical="center" wrapText="1"/>
      <protection hidden="1"/>
    </xf>
    <xf numFmtId="0" fontId="18" fillId="7" borderId="5" xfId="0" applyFont="1" applyFill="1" applyBorder="1" applyAlignment="1" applyProtection="1">
      <alignment horizontal="center" vertical="center" wrapText="1"/>
      <protection hidden="1"/>
    </xf>
    <xf numFmtId="0" fontId="41" fillId="2" borderId="18" xfId="0" applyFont="1" applyFill="1" applyBorder="1" applyAlignment="1" applyProtection="1">
      <alignment horizontal="center" vertical="center" wrapText="1"/>
      <protection hidden="1"/>
    </xf>
    <xf numFmtId="0" fontId="41" fillId="2" borderId="2" xfId="0" applyFont="1" applyFill="1" applyBorder="1" applyAlignment="1" applyProtection="1">
      <alignment horizontal="center" vertical="center" wrapText="1"/>
      <protection hidden="1"/>
    </xf>
    <xf numFmtId="0" fontId="41" fillId="2" borderId="3" xfId="0" applyFont="1" applyFill="1" applyBorder="1" applyAlignment="1" applyProtection="1">
      <alignment horizontal="center" vertical="center" wrapText="1"/>
      <protection hidden="1"/>
    </xf>
    <xf numFmtId="0" fontId="24" fillId="7" borderId="18" xfId="0" applyFont="1" applyFill="1" applyBorder="1" applyAlignment="1" applyProtection="1">
      <alignment horizontal="center" vertical="center" wrapText="1"/>
      <protection hidden="1"/>
    </xf>
    <xf numFmtId="0" fontId="24" fillId="7" borderId="2" xfId="0" applyFont="1" applyFill="1" applyBorder="1" applyAlignment="1" applyProtection="1">
      <alignment horizontal="center" vertical="center" wrapText="1"/>
      <protection hidden="1"/>
    </xf>
    <xf numFmtId="0" fontId="22" fillId="7" borderId="32" xfId="0" applyFont="1" applyFill="1" applyBorder="1" applyAlignment="1" applyProtection="1">
      <alignment horizontal="left" vertical="center"/>
      <protection hidden="1"/>
    </xf>
    <xf numFmtId="0" fontId="22" fillId="7" borderId="33" xfId="0" applyFont="1" applyFill="1" applyBorder="1" applyAlignment="1" applyProtection="1">
      <alignment horizontal="left" vertical="center"/>
      <protection hidden="1"/>
    </xf>
    <xf numFmtId="0" fontId="22" fillId="7" borderId="28" xfId="0" applyFont="1" applyFill="1" applyBorder="1" applyAlignment="1" applyProtection="1">
      <alignment horizontal="left" vertical="center"/>
      <protection hidden="1"/>
    </xf>
    <xf numFmtId="0" fontId="26" fillId="6" borderId="40" xfId="0" applyFont="1" applyFill="1" applyBorder="1" applyAlignment="1" applyProtection="1">
      <alignment horizontal="center" vertical="center"/>
      <protection hidden="1"/>
    </xf>
    <xf numFmtId="0" fontId="26" fillId="6" borderId="36" xfId="0" applyFont="1" applyFill="1" applyBorder="1" applyAlignment="1" applyProtection="1">
      <alignment horizontal="center" vertical="center"/>
      <protection hidden="1"/>
    </xf>
    <xf numFmtId="0" fontId="26" fillId="6" borderId="41" xfId="0" applyFont="1" applyFill="1" applyBorder="1" applyAlignment="1" applyProtection="1">
      <alignment horizontal="center" vertical="center"/>
      <protection hidden="1"/>
    </xf>
    <xf numFmtId="0" fontId="27" fillId="6" borderId="6" xfId="0" applyFont="1" applyFill="1" applyBorder="1" applyAlignment="1" applyProtection="1">
      <alignment vertical="center" wrapText="1"/>
      <protection hidden="1"/>
    </xf>
    <xf numFmtId="165" fontId="15" fillId="7" borderId="11" xfId="0" applyNumberFormat="1" applyFont="1" applyFill="1" applyBorder="1" applyAlignment="1" applyProtection="1">
      <alignment horizontal="center" vertical="center"/>
      <protection hidden="1"/>
    </xf>
    <xf numFmtId="165" fontId="15" fillId="7" borderId="0" xfId="0" applyNumberFormat="1" applyFont="1" applyFill="1" applyBorder="1" applyAlignment="1" applyProtection="1">
      <alignment horizontal="center" vertical="center"/>
      <protection hidden="1"/>
    </xf>
    <xf numFmtId="165" fontId="15" fillId="7" borderId="12" xfId="0" applyNumberFormat="1" applyFont="1" applyFill="1" applyBorder="1" applyAlignment="1" applyProtection="1">
      <alignment horizontal="center" vertical="center"/>
      <protection hidden="1"/>
    </xf>
    <xf numFmtId="0" fontId="22" fillId="7" borderId="30" xfId="0" applyFont="1" applyFill="1" applyBorder="1" applyAlignment="1" applyProtection="1">
      <alignment horizontal="center" vertical="center"/>
      <protection hidden="1"/>
    </xf>
    <xf numFmtId="0" fontId="22" fillId="7" borderId="31" xfId="0" applyFont="1" applyFill="1" applyBorder="1" applyAlignment="1" applyProtection="1">
      <alignment horizontal="center" vertical="center"/>
      <protection hidden="1"/>
    </xf>
    <xf numFmtId="0" fontId="22" fillId="7" borderId="29" xfId="0" applyFont="1" applyFill="1" applyBorder="1" applyAlignment="1" applyProtection="1">
      <alignment horizontal="center" vertical="center"/>
      <protection hidden="1"/>
    </xf>
    <xf numFmtId="0" fontId="19" fillId="7" borderId="6" xfId="0" applyFont="1" applyFill="1" applyBorder="1" applyAlignment="1" applyProtection="1">
      <alignment horizontal="right" wrapText="1"/>
      <protection hidden="1"/>
    </xf>
    <xf numFmtId="0" fontId="22" fillId="7" borderId="19" xfId="0" applyFont="1" applyFill="1" applyBorder="1" applyAlignment="1" applyProtection="1">
      <alignment horizontal="left" vertical="center" wrapText="1"/>
      <protection hidden="1"/>
    </xf>
    <xf numFmtId="0" fontId="22" fillId="7" borderId="13" xfId="0" applyFont="1" applyFill="1" applyBorder="1" applyAlignment="1" applyProtection="1">
      <alignment horizontal="left" vertical="center" wrapText="1"/>
      <protection hidden="1"/>
    </xf>
    <xf numFmtId="0" fontId="22" fillId="7" borderId="17" xfId="0" applyFont="1" applyFill="1" applyBorder="1" applyAlignment="1" applyProtection="1">
      <alignment horizontal="left" vertical="center"/>
      <protection hidden="1"/>
    </xf>
    <xf numFmtId="164" fontId="16" fillId="7" borderId="4" xfId="0" applyNumberFormat="1" applyFont="1" applyFill="1" applyBorder="1" applyAlignment="1" applyProtection="1">
      <alignment horizontal="center" vertical="center"/>
      <protection hidden="1"/>
    </xf>
    <xf numFmtId="0" fontId="16" fillId="7" borderId="5" xfId="0" applyFont="1" applyFill="1" applyBorder="1" applyAlignment="1" applyProtection="1">
      <alignment horizontal="center" vertical="center"/>
      <protection hidden="1"/>
    </xf>
    <xf numFmtId="0" fontId="16" fillId="7" borderId="6" xfId="0" applyFont="1" applyFill="1" applyBorder="1" applyAlignment="1" applyProtection="1">
      <alignment horizontal="center" vertical="center"/>
      <protection hidden="1"/>
    </xf>
    <xf numFmtId="0" fontId="22" fillId="7" borderId="16" xfId="0" applyFont="1" applyFill="1" applyBorder="1" applyAlignment="1" applyProtection="1">
      <alignment vertical="center" wrapText="1"/>
      <protection hidden="1"/>
    </xf>
    <xf numFmtId="0" fontId="22" fillId="7" borderId="11" xfId="0" applyFont="1" applyFill="1" applyBorder="1" applyAlignment="1" applyProtection="1">
      <alignment vertical="center" wrapText="1"/>
      <protection hidden="1"/>
    </xf>
    <xf numFmtId="0" fontId="22" fillId="7" borderId="0" xfId="0" applyFont="1" applyFill="1" applyBorder="1" applyAlignment="1" applyProtection="1">
      <alignment vertical="center" wrapText="1"/>
      <protection hidden="1"/>
    </xf>
    <xf numFmtId="0" fontId="22" fillId="7" borderId="13" xfId="0" applyFont="1" applyFill="1" applyBorder="1" applyAlignment="1" applyProtection="1">
      <alignment vertical="center" wrapText="1"/>
      <protection hidden="1"/>
    </xf>
    <xf numFmtId="0" fontId="22" fillId="7" borderId="17" xfId="0" applyFont="1" applyFill="1" applyBorder="1" applyAlignment="1" applyProtection="1">
      <alignment vertical="center" wrapText="1"/>
      <protection hidden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2102A.AE2FBA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56711</xdr:colOff>
      <xdr:row>81</xdr:row>
      <xdr:rowOff>169761</xdr:rowOff>
    </xdr:from>
    <xdr:to>
      <xdr:col>1</xdr:col>
      <xdr:colOff>2665178</xdr:colOff>
      <xdr:row>83</xdr:row>
      <xdr:rowOff>369794</xdr:rowOff>
    </xdr:to>
    <xdr:pic>
      <xdr:nvPicPr>
        <xdr:cNvPr id="3" name="Рисунок 2" descr="cid:image002.png@01D2102A.AE2FBA4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40" y="26380320"/>
          <a:ext cx="2608467" cy="581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2743319</xdr:colOff>
      <xdr:row>82</xdr:row>
      <xdr:rowOff>23113</xdr:rowOff>
    </xdr:from>
    <xdr:to>
      <xdr:col>2</xdr:col>
      <xdr:colOff>1907681</xdr:colOff>
      <xdr:row>83</xdr:row>
      <xdr:rowOff>257736</xdr:rowOff>
    </xdr:to>
    <xdr:pic>
      <xdr:nvPicPr>
        <xdr:cNvPr id="4" name="Рисунок 3" descr="Istobal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9348" y="26424172"/>
          <a:ext cx="2963157" cy="42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142840</xdr:colOff>
      <xdr:row>1</xdr:row>
      <xdr:rowOff>11418</xdr:rowOff>
    </xdr:from>
    <xdr:to>
      <xdr:col>6</xdr:col>
      <xdr:colOff>854005</xdr:colOff>
      <xdr:row>4</xdr:row>
      <xdr:rowOff>112058</xdr:rowOff>
    </xdr:to>
    <xdr:pic>
      <xdr:nvPicPr>
        <xdr:cNvPr id="6" name="Рисунок 5" descr="Istobal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0046" y="201918"/>
          <a:ext cx="3669518" cy="526464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TTS-Istobal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ED3237"/>
      </a:accent1>
      <a:accent2>
        <a:srgbClr val="3B3F4A"/>
      </a:accent2>
      <a:accent3>
        <a:srgbClr val="DC002D"/>
      </a:accent3>
      <a:accent4>
        <a:srgbClr val="00B7CD"/>
      </a:accent4>
      <a:accent5>
        <a:srgbClr val="B1B1B1"/>
      </a:accent5>
      <a:accent6>
        <a:srgbClr val="375672"/>
      </a:accent6>
      <a:hlink>
        <a:srgbClr val="0070C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tsauto.ru/" TargetMode="External"/><Relationship Id="rId1" Type="http://schemas.openxmlformats.org/officeDocument/2006/relationships/hyperlink" Target="http://www.istobalrussia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J350"/>
  <sheetViews>
    <sheetView tabSelected="1" zoomScale="85" zoomScaleNormal="85" workbookViewId="0">
      <pane ySplit="6" topLeftCell="A7" activePane="bottomLeft" state="frozen"/>
      <selection pane="bottomLeft" activeCell="C10" sqref="C10"/>
    </sheetView>
  </sheetViews>
  <sheetFormatPr defaultRowHeight="15" x14ac:dyDescent="0.25"/>
  <cols>
    <col min="1" max="1" width="0.85546875" style="4" customWidth="1"/>
    <col min="2" max="2" width="57" style="1" customWidth="1"/>
    <col min="3" max="3" width="33.7109375" style="1" customWidth="1"/>
    <col min="4" max="4" width="12.85546875" style="1" customWidth="1"/>
    <col min="5" max="5" width="15.7109375" style="1" customWidth="1"/>
    <col min="6" max="6" width="15.5703125" style="2" customWidth="1"/>
    <col min="7" max="7" width="16.28515625" style="11" customWidth="1"/>
    <col min="8" max="252" width="11.42578125" style="1" customWidth="1"/>
    <col min="253" max="16384" width="9.140625" style="1"/>
  </cols>
  <sheetData>
    <row r="1" spans="1:10" x14ac:dyDescent="0.25">
      <c r="A1" s="27"/>
      <c r="B1" s="89" t="s">
        <v>37</v>
      </c>
      <c r="C1" s="86" t="s">
        <v>36</v>
      </c>
      <c r="D1" s="123"/>
      <c r="E1" s="124"/>
      <c r="F1" s="124"/>
      <c r="G1" s="125"/>
    </row>
    <row r="2" spans="1:10" ht="12" customHeight="1" x14ac:dyDescent="0.25">
      <c r="A2" s="27"/>
      <c r="B2" s="89"/>
      <c r="C2" s="87"/>
      <c r="D2" s="126"/>
      <c r="E2" s="127"/>
      <c r="F2" s="127"/>
      <c r="G2" s="128"/>
    </row>
    <row r="3" spans="1:10" ht="5.25" customHeight="1" thickBot="1" x14ac:dyDescent="0.3">
      <c r="A3" s="27"/>
      <c r="B3" s="89"/>
      <c r="C3" s="88"/>
      <c r="D3" s="126"/>
      <c r="E3" s="127"/>
      <c r="F3" s="127"/>
      <c r="G3" s="128"/>
    </row>
    <row r="4" spans="1:10" ht="15.75" thickBot="1" x14ac:dyDescent="0.3">
      <c r="A4" s="28"/>
      <c r="B4" s="89"/>
      <c r="C4" s="29" t="s">
        <v>54</v>
      </c>
      <c r="D4" s="126"/>
      <c r="E4" s="127"/>
      <c r="F4" s="127"/>
      <c r="G4" s="128"/>
    </row>
    <row r="5" spans="1:10" ht="23.25" thickBot="1" x14ac:dyDescent="0.3">
      <c r="A5" s="28"/>
      <c r="B5" s="90"/>
      <c r="C5" s="30">
        <v>62.94</v>
      </c>
      <c r="D5" s="129"/>
      <c r="E5" s="130"/>
      <c r="F5" s="130"/>
      <c r="G5" s="131"/>
    </row>
    <row r="6" spans="1:10" ht="58.5" customHeight="1" thickBot="1" x14ac:dyDescent="0.3">
      <c r="A6" s="209" t="s">
        <v>63</v>
      </c>
      <c r="B6" s="210"/>
      <c r="C6" s="210"/>
      <c r="D6" s="210"/>
      <c r="E6" s="31" t="s">
        <v>46</v>
      </c>
      <c r="F6" s="31" t="s">
        <v>64</v>
      </c>
      <c r="G6" s="31" t="s">
        <v>65</v>
      </c>
    </row>
    <row r="7" spans="1:10" ht="32.1" customHeight="1" thickBot="1" x14ac:dyDescent="0.3">
      <c r="A7" s="219" t="s">
        <v>31</v>
      </c>
      <c r="B7" s="220"/>
      <c r="C7" s="220"/>
      <c r="D7" s="220"/>
      <c r="E7" s="220"/>
      <c r="F7" s="220"/>
      <c r="G7" s="221"/>
    </row>
    <row r="8" spans="1:10" ht="39.75" customHeight="1" x14ac:dyDescent="0.25">
      <c r="A8" s="148" t="s">
        <v>43</v>
      </c>
      <c r="B8" s="150"/>
      <c r="C8" s="214" t="s">
        <v>42</v>
      </c>
      <c r="D8" s="32" t="s">
        <v>6</v>
      </c>
      <c r="E8" s="33">
        <v>49800</v>
      </c>
      <c r="F8" s="211">
        <v>5</v>
      </c>
      <c r="G8" s="34">
        <f>IF(F8=8,E8,0)</f>
        <v>0</v>
      </c>
    </row>
    <row r="9" spans="1:10" ht="41.25" customHeight="1" x14ac:dyDescent="0.25">
      <c r="A9" s="216"/>
      <c r="B9" s="155"/>
      <c r="C9" s="215"/>
      <c r="D9" s="35" t="s">
        <v>5</v>
      </c>
      <c r="E9" s="36">
        <v>45176</v>
      </c>
      <c r="F9" s="212"/>
      <c r="G9" s="37">
        <f>IF(F8=7,E9,0)</f>
        <v>0</v>
      </c>
    </row>
    <row r="10" spans="1:10" ht="53.25" customHeight="1" x14ac:dyDescent="0.25">
      <c r="A10" s="216"/>
      <c r="B10" s="155"/>
      <c r="C10" s="38" t="s">
        <v>13</v>
      </c>
      <c r="D10" s="35" t="s">
        <v>0</v>
      </c>
      <c r="E10" s="36">
        <v>40510</v>
      </c>
      <c r="F10" s="212"/>
      <c r="G10" s="37">
        <f>IF(F8=6,E10,0)</f>
        <v>0</v>
      </c>
      <c r="J10"/>
    </row>
    <row r="11" spans="1:10" ht="38.25" customHeight="1" x14ac:dyDescent="0.25">
      <c r="A11" s="216"/>
      <c r="B11" s="155"/>
      <c r="C11" s="39" t="s">
        <v>14</v>
      </c>
      <c r="D11" s="35" t="s">
        <v>1</v>
      </c>
      <c r="E11" s="36">
        <v>36265</v>
      </c>
      <c r="F11" s="212"/>
      <c r="G11" s="37">
        <f>IF(F8=5,E11,0)</f>
        <v>36265</v>
      </c>
    </row>
    <row r="12" spans="1:10" ht="48" customHeight="1" x14ac:dyDescent="0.25">
      <c r="A12" s="216"/>
      <c r="B12" s="155"/>
      <c r="C12" s="39" t="s">
        <v>32</v>
      </c>
      <c r="D12" s="35" t="s">
        <v>2</v>
      </c>
      <c r="E12" s="36">
        <v>29057</v>
      </c>
      <c r="F12" s="212"/>
      <c r="G12" s="37">
        <f>IF(F8=4,E12,0)</f>
        <v>0</v>
      </c>
    </row>
    <row r="13" spans="1:10" ht="30.75" customHeight="1" x14ac:dyDescent="0.25">
      <c r="A13" s="216"/>
      <c r="B13" s="155"/>
      <c r="C13" s="40" t="s">
        <v>15</v>
      </c>
      <c r="D13" s="35" t="s">
        <v>3</v>
      </c>
      <c r="E13" s="36">
        <v>23795</v>
      </c>
      <c r="F13" s="212"/>
      <c r="G13" s="37">
        <f>IF(F8=3,E13,0)</f>
        <v>0</v>
      </c>
    </row>
    <row r="14" spans="1:10" ht="66.75" customHeight="1" thickBot="1" x14ac:dyDescent="0.3">
      <c r="A14" s="217"/>
      <c r="B14" s="218"/>
      <c r="C14" s="41" t="s">
        <v>25</v>
      </c>
      <c r="D14" s="42" t="s">
        <v>4</v>
      </c>
      <c r="E14" s="43">
        <v>19745</v>
      </c>
      <c r="F14" s="213"/>
      <c r="G14" s="44">
        <f>IF(F8=2,E14,0)</f>
        <v>0</v>
      </c>
    </row>
    <row r="15" spans="1:10" ht="32.1" customHeight="1" thickBot="1" x14ac:dyDescent="0.3">
      <c r="A15" s="111" t="s">
        <v>47</v>
      </c>
      <c r="B15" s="145"/>
      <c r="C15" s="145"/>
      <c r="D15" s="145"/>
      <c r="E15" s="145"/>
      <c r="F15" s="145"/>
      <c r="G15" s="222"/>
    </row>
    <row r="16" spans="1:10" s="7" customFormat="1" ht="41.25" customHeight="1" x14ac:dyDescent="0.25">
      <c r="A16" s="148" t="s">
        <v>35</v>
      </c>
      <c r="B16" s="149"/>
      <c r="C16" s="149"/>
      <c r="D16" s="150"/>
      <c r="E16" s="45">
        <v>1100</v>
      </c>
      <c r="F16" s="46">
        <v>1</v>
      </c>
      <c r="G16" s="47">
        <f t="shared" ref="G16:G24" si="0">F16*E16</f>
        <v>1100</v>
      </c>
    </row>
    <row r="17" spans="1:8" s="5" customFormat="1" ht="36.75" customHeight="1" x14ac:dyDescent="0.25">
      <c r="A17" s="153" t="s">
        <v>34</v>
      </c>
      <c r="B17" s="154"/>
      <c r="C17" s="154"/>
      <c r="D17" s="155"/>
      <c r="E17" s="48">
        <v>218.8</v>
      </c>
      <c r="F17" s="49">
        <f>F8</f>
        <v>5</v>
      </c>
      <c r="G17" s="50">
        <f t="shared" si="0"/>
        <v>1094</v>
      </c>
    </row>
    <row r="18" spans="1:8" s="5" customFormat="1" ht="39.75" customHeight="1" x14ac:dyDescent="0.25">
      <c r="A18" s="153" t="s">
        <v>68</v>
      </c>
      <c r="B18" s="154"/>
      <c r="C18" s="154"/>
      <c r="D18" s="155"/>
      <c r="E18" s="48">
        <v>44</v>
      </c>
      <c r="F18" s="49">
        <f>F8*2</f>
        <v>10</v>
      </c>
      <c r="G18" s="50">
        <f t="shared" si="0"/>
        <v>440</v>
      </c>
      <c r="H18" s="6"/>
    </row>
    <row r="19" spans="1:8" s="5" customFormat="1" ht="34.5" customHeight="1" x14ac:dyDescent="0.25">
      <c r="A19" s="153" t="s">
        <v>30</v>
      </c>
      <c r="B19" s="154"/>
      <c r="C19" s="154"/>
      <c r="D19" s="155"/>
      <c r="E19" s="48">
        <v>338.6</v>
      </c>
      <c r="F19" s="49">
        <f>F8*2</f>
        <v>10</v>
      </c>
      <c r="G19" s="50">
        <f t="shared" si="0"/>
        <v>3386</v>
      </c>
      <c r="H19" s="6"/>
    </row>
    <row r="20" spans="1:8" s="5" customFormat="1" ht="33" customHeight="1" x14ac:dyDescent="0.25">
      <c r="A20" s="153" t="s">
        <v>17</v>
      </c>
      <c r="B20" s="154"/>
      <c r="C20" s="154"/>
      <c r="D20" s="155"/>
      <c r="E20" s="48">
        <v>16.350000000000001</v>
      </c>
      <c r="F20" s="49">
        <f>F8*4</f>
        <v>20</v>
      </c>
      <c r="G20" s="50">
        <f t="shared" si="0"/>
        <v>327</v>
      </c>
      <c r="H20" s="6"/>
    </row>
    <row r="21" spans="1:8" s="5" customFormat="1" ht="33" customHeight="1" x14ac:dyDescent="0.25">
      <c r="A21" s="151" t="s">
        <v>26</v>
      </c>
      <c r="B21" s="152"/>
      <c r="C21" s="152"/>
      <c r="D21" s="152"/>
      <c r="E21" s="48">
        <v>247</v>
      </c>
      <c r="F21" s="49" t="str">
        <f>IF(OR(F8=4,(F8&lt;4)),"3","0")</f>
        <v>0</v>
      </c>
      <c r="G21" s="50">
        <f t="shared" si="0"/>
        <v>0</v>
      </c>
      <c r="H21" s="6"/>
    </row>
    <row r="22" spans="1:8" s="5" customFormat="1" ht="33.75" customHeight="1" x14ac:dyDescent="0.25">
      <c r="A22" s="151" t="s">
        <v>33</v>
      </c>
      <c r="B22" s="230"/>
      <c r="C22" s="230"/>
      <c r="D22" s="230"/>
      <c r="E22" s="48">
        <v>510</v>
      </c>
      <c r="F22" s="49" t="str">
        <f>IF(OR(F8=5,(F8&gt;4)),"3","0")</f>
        <v>3</v>
      </c>
      <c r="G22" s="50">
        <f t="shared" si="0"/>
        <v>1530</v>
      </c>
    </row>
    <row r="23" spans="1:8" s="5" customFormat="1" ht="30.75" customHeight="1" x14ac:dyDescent="0.25">
      <c r="A23" s="153" t="s">
        <v>67</v>
      </c>
      <c r="B23" s="154"/>
      <c r="C23" s="154"/>
      <c r="D23" s="155"/>
      <c r="E23" s="51">
        <v>747</v>
      </c>
      <c r="F23" s="52" t="str">
        <f>IF(OR(F8=4,(F8&lt;4)),"1","0")</f>
        <v>0</v>
      </c>
      <c r="G23" s="53">
        <f t="shared" si="0"/>
        <v>0</v>
      </c>
    </row>
    <row r="24" spans="1:8" s="5" customFormat="1" ht="30" customHeight="1" thickBot="1" x14ac:dyDescent="0.3">
      <c r="A24" s="231" t="s">
        <v>66</v>
      </c>
      <c r="B24" s="232"/>
      <c r="C24" s="232"/>
      <c r="D24" s="232"/>
      <c r="E24" s="54">
        <v>1170</v>
      </c>
      <c r="F24" s="55" t="str">
        <f>IF(F8&gt;4,"1","0")</f>
        <v>1</v>
      </c>
      <c r="G24" s="56">
        <f t="shared" si="0"/>
        <v>1170</v>
      </c>
    </row>
    <row r="25" spans="1:8" s="5" customFormat="1" ht="8.25" customHeight="1" x14ac:dyDescent="0.25">
      <c r="A25" s="93" t="s">
        <v>48</v>
      </c>
      <c r="B25" s="94"/>
      <c r="C25" s="94"/>
      <c r="D25" s="95"/>
      <c r="E25" s="83">
        <f>SUM(G8:G14)+SUM(G16:G24)</f>
        <v>45312</v>
      </c>
      <c r="F25" s="84"/>
      <c r="G25" s="85"/>
    </row>
    <row r="26" spans="1:8" s="5" customFormat="1" ht="13.5" customHeight="1" thickBot="1" x14ac:dyDescent="0.3">
      <c r="A26" s="96"/>
      <c r="B26" s="97"/>
      <c r="C26" s="97"/>
      <c r="D26" s="98"/>
      <c r="E26" s="223"/>
      <c r="F26" s="224"/>
      <c r="G26" s="225"/>
    </row>
    <row r="27" spans="1:8" ht="10.5" customHeight="1" x14ac:dyDescent="0.25">
      <c r="A27" s="169" t="s">
        <v>49</v>
      </c>
      <c r="B27" s="170"/>
      <c r="C27" s="170"/>
      <c r="D27" s="171"/>
      <c r="E27" s="156">
        <f>E25*C5</f>
        <v>2851937.28</v>
      </c>
      <c r="F27" s="157"/>
      <c r="G27" s="158"/>
    </row>
    <row r="28" spans="1:8" ht="10.5" customHeight="1" thickBot="1" x14ac:dyDescent="0.3">
      <c r="A28" s="172"/>
      <c r="B28" s="173"/>
      <c r="C28" s="173"/>
      <c r="D28" s="174"/>
      <c r="E28" s="159"/>
      <c r="F28" s="160"/>
      <c r="G28" s="161"/>
    </row>
    <row r="29" spans="1:8" ht="32.1" customHeight="1" thickBot="1" x14ac:dyDescent="0.3">
      <c r="A29" s="166" t="s">
        <v>18</v>
      </c>
      <c r="B29" s="167"/>
      <c r="C29" s="167"/>
      <c r="D29" s="167"/>
      <c r="E29" s="167"/>
      <c r="F29" s="167"/>
      <c r="G29" s="168"/>
    </row>
    <row r="30" spans="1:8" ht="15.75" customHeight="1" x14ac:dyDescent="0.25">
      <c r="A30" s="105" t="s">
        <v>50</v>
      </c>
      <c r="B30" s="106"/>
      <c r="C30" s="57" t="s">
        <v>19</v>
      </c>
      <c r="D30" s="58" t="s">
        <v>6</v>
      </c>
      <c r="E30" s="59">
        <v>8700</v>
      </c>
      <c r="F30" s="60">
        <f>IF(F8=8,1,0)</f>
        <v>0</v>
      </c>
      <c r="G30" s="61">
        <f t="shared" ref="G30:G36" si="1">F30*E30</f>
        <v>0</v>
      </c>
    </row>
    <row r="31" spans="1:8" ht="20.25" x14ac:dyDescent="0.25">
      <c r="A31" s="107"/>
      <c r="B31" s="108"/>
      <c r="C31" s="62" t="s">
        <v>19</v>
      </c>
      <c r="D31" s="63" t="s">
        <v>5</v>
      </c>
      <c r="E31" s="64">
        <v>8700</v>
      </c>
      <c r="F31" s="65">
        <f>IF(F8=7,1,0)</f>
        <v>0</v>
      </c>
      <c r="G31" s="37">
        <f t="shared" si="1"/>
        <v>0</v>
      </c>
    </row>
    <row r="32" spans="1:8" ht="20.25" x14ac:dyDescent="0.25">
      <c r="A32" s="107"/>
      <c r="B32" s="108"/>
      <c r="C32" s="62" t="s">
        <v>20</v>
      </c>
      <c r="D32" s="63" t="s">
        <v>0</v>
      </c>
      <c r="E32" s="64">
        <v>6500</v>
      </c>
      <c r="F32" s="65">
        <f>IF(F8=6,1,0)</f>
        <v>0</v>
      </c>
      <c r="G32" s="37">
        <f t="shared" si="1"/>
        <v>0</v>
      </c>
    </row>
    <row r="33" spans="1:7" ht="20.25" x14ac:dyDescent="0.25">
      <c r="A33" s="107"/>
      <c r="B33" s="108"/>
      <c r="C33" s="62" t="s">
        <v>20</v>
      </c>
      <c r="D33" s="63" t="s">
        <v>1</v>
      </c>
      <c r="E33" s="64">
        <v>6500</v>
      </c>
      <c r="F33" s="65">
        <f>IF(F8=5,1,0)</f>
        <v>1</v>
      </c>
      <c r="G33" s="37">
        <f t="shared" si="1"/>
        <v>6500</v>
      </c>
    </row>
    <row r="34" spans="1:7" ht="20.25" x14ac:dyDescent="0.25">
      <c r="A34" s="107"/>
      <c r="B34" s="108"/>
      <c r="C34" s="62" t="s">
        <v>28</v>
      </c>
      <c r="D34" s="63" t="s">
        <v>2</v>
      </c>
      <c r="E34" s="64">
        <v>4700</v>
      </c>
      <c r="F34" s="65">
        <f>IF(F8=4,1,0)</f>
        <v>0</v>
      </c>
      <c r="G34" s="37">
        <f t="shared" si="1"/>
        <v>0</v>
      </c>
    </row>
    <row r="35" spans="1:7" ht="20.25" x14ac:dyDescent="0.25">
      <c r="A35" s="107"/>
      <c r="B35" s="108"/>
      <c r="C35" s="62" t="s">
        <v>28</v>
      </c>
      <c r="D35" s="63" t="s">
        <v>3</v>
      </c>
      <c r="E35" s="64">
        <v>4700</v>
      </c>
      <c r="F35" s="65">
        <f>IF(F8=3,1,0)</f>
        <v>0</v>
      </c>
      <c r="G35" s="37">
        <f t="shared" si="1"/>
        <v>0</v>
      </c>
    </row>
    <row r="36" spans="1:7" ht="21" thickBot="1" x14ac:dyDescent="0.3">
      <c r="A36" s="109"/>
      <c r="B36" s="110"/>
      <c r="C36" s="66" t="s">
        <v>29</v>
      </c>
      <c r="D36" s="67" t="s">
        <v>4</v>
      </c>
      <c r="E36" s="68">
        <v>4570</v>
      </c>
      <c r="F36" s="69">
        <f>IF(F8=2,1,0)</f>
        <v>0</v>
      </c>
      <c r="G36" s="70">
        <f t="shared" si="1"/>
        <v>0</v>
      </c>
    </row>
    <row r="37" spans="1:7" ht="18.75" thickBot="1" x14ac:dyDescent="0.3">
      <c r="A37" s="91" t="s">
        <v>48</v>
      </c>
      <c r="B37" s="92"/>
      <c r="C37" s="92"/>
      <c r="D37" s="92"/>
      <c r="E37" s="83">
        <f>SUM(G30:G36)+E25</f>
        <v>51812</v>
      </c>
      <c r="F37" s="84"/>
      <c r="G37" s="85"/>
    </row>
    <row r="38" spans="1:7" ht="18.75" thickBot="1" x14ac:dyDescent="0.3">
      <c r="A38" s="114" t="s">
        <v>49</v>
      </c>
      <c r="B38" s="115"/>
      <c r="C38" s="115"/>
      <c r="D38" s="115"/>
      <c r="E38" s="116">
        <f>E37*C5</f>
        <v>3261047.28</v>
      </c>
      <c r="F38" s="117"/>
      <c r="G38" s="118"/>
    </row>
    <row r="39" spans="1:7" ht="32.1" customHeight="1" thickBot="1" x14ac:dyDescent="0.3">
      <c r="A39" s="111" t="s">
        <v>21</v>
      </c>
      <c r="B39" s="112"/>
      <c r="C39" s="112"/>
      <c r="D39" s="112"/>
      <c r="E39" s="112"/>
      <c r="F39" s="112"/>
      <c r="G39" s="113"/>
    </row>
    <row r="40" spans="1:7" ht="21.75" customHeight="1" x14ac:dyDescent="0.25">
      <c r="A40" s="107" t="s">
        <v>41</v>
      </c>
      <c r="B40" s="238"/>
      <c r="C40" s="238"/>
      <c r="D40" s="32" t="s">
        <v>6</v>
      </c>
      <c r="E40" s="64">
        <v>1577</v>
      </c>
      <c r="F40" s="60">
        <f>IF(F8=8,1,0)</f>
        <v>0</v>
      </c>
      <c r="G40" s="61">
        <f>F40*E40</f>
        <v>0</v>
      </c>
    </row>
    <row r="41" spans="1:7" ht="20.25" x14ac:dyDescent="0.25">
      <c r="A41" s="237"/>
      <c r="B41" s="238"/>
      <c r="C41" s="238"/>
      <c r="D41" s="35" t="s">
        <v>5</v>
      </c>
      <c r="E41" s="64">
        <v>1577</v>
      </c>
      <c r="F41" s="65">
        <f>IF(F8=7,1,0)</f>
        <v>0</v>
      </c>
      <c r="G41" s="37">
        <f t="shared" ref="G41:G46" si="2">F41*E41</f>
        <v>0</v>
      </c>
    </row>
    <row r="42" spans="1:7" ht="21" customHeight="1" x14ac:dyDescent="0.25">
      <c r="A42" s="237"/>
      <c r="B42" s="238"/>
      <c r="C42" s="238"/>
      <c r="D42" s="35" t="s">
        <v>0</v>
      </c>
      <c r="E42" s="64">
        <v>1577</v>
      </c>
      <c r="F42" s="65">
        <f>IF(F8=6,1,0)</f>
        <v>0</v>
      </c>
      <c r="G42" s="37">
        <f t="shared" si="2"/>
        <v>0</v>
      </c>
    </row>
    <row r="43" spans="1:7" ht="23.25" customHeight="1" thickBot="1" x14ac:dyDescent="0.3">
      <c r="A43" s="237"/>
      <c r="B43" s="238"/>
      <c r="C43" s="238"/>
      <c r="D43" s="35" t="s">
        <v>1</v>
      </c>
      <c r="E43" s="64">
        <v>1577</v>
      </c>
      <c r="F43" s="65">
        <f>IF(F8=5,1,0)</f>
        <v>1</v>
      </c>
      <c r="G43" s="37">
        <f t="shared" si="2"/>
        <v>1577</v>
      </c>
    </row>
    <row r="44" spans="1:7" ht="30" customHeight="1" x14ac:dyDescent="0.25">
      <c r="A44" s="105" t="s">
        <v>40</v>
      </c>
      <c r="B44" s="236"/>
      <c r="C44" s="236"/>
      <c r="D44" s="35" t="s">
        <v>2</v>
      </c>
      <c r="E44" s="64">
        <v>1233</v>
      </c>
      <c r="F44" s="65">
        <f>IF(F8=4,1,0)</f>
        <v>0</v>
      </c>
      <c r="G44" s="37">
        <f t="shared" si="2"/>
        <v>0</v>
      </c>
    </row>
    <row r="45" spans="1:7" ht="20.25" customHeight="1" x14ac:dyDescent="0.25">
      <c r="A45" s="237"/>
      <c r="B45" s="238"/>
      <c r="C45" s="238"/>
      <c r="D45" s="35" t="s">
        <v>3</v>
      </c>
      <c r="E45" s="64">
        <v>1233</v>
      </c>
      <c r="F45" s="65">
        <f>IF(F8=3,1,0)</f>
        <v>0</v>
      </c>
      <c r="G45" s="37">
        <f t="shared" si="2"/>
        <v>0</v>
      </c>
    </row>
    <row r="46" spans="1:7" ht="25.5" customHeight="1" thickBot="1" x14ac:dyDescent="0.3">
      <c r="A46" s="239"/>
      <c r="B46" s="240"/>
      <c r="C46" s="240"/>
      <c r="D46" s="42" t="s">
        <v>4</v>
      </c>
      <c r="E46" s="71">
        <v>1233</v>
      </c>
      <c r="F46" s="72">
        <f>IF(F8=2,1,0)</f>
        <v>0</v>
      </c>
      <c r="G46" s="44">
        <f t="shared" si="2"/>
        <v>0</v>
      </c>
    </row>
    <row r="47" spans="1:7" ht="18.75" thickBot="1" x14ac:dyDescent="0.3">
      <c r="A47" s="91" t="s">
        <v>48</v>
      </c>
      <c r="B47" s="92"/>
      <c r="C47" s="92"/>
      <c r="D47" s="162"/>
      <c r="E47" s="163">
        <f>SUM(G40:G46)+E37</f>
        <v>53389</v>
      </c>
      <c r="F47" s="164"/>
      <c r="G47" s="165"/>
    </row>
    <row r="48" spans="1:7" ht="18.75" thickBot="1" x14ac:dyDescent="0.3">
      <c r="A48" s="114" t="s">
        <v>49</v>
      </c>
      <c r="B48" s="115"/>
      <c r="C48" s="115"/>
      <c r="D48" s="122"/>
      <c r="E48" s="233">
        <f>E47*C5</f>
        <v>3360303.6599999997</v>
      </c>
      <c r="F48" s="234"/>
      <c r="G48" s="235"/>
    </row>
    <row r="49" spans="1:7" ht="32.1" customHeight="1" thickBot="1" x14ac:dyDescent="0.3">
      <c r="A49" s="166" t="s">
        <v>22</v>
      </c>
      <c r="B49" s="167"/>
      <c r="C49" s="167"/>
      <c r="D49" s="167"/>
      <c r="E49" s="167"/>
      <c r="F49" s="167"/>
      <c r="G49" s="168"/>
    </row>
    <row r="50" spans="1:7" ht="49.5" customHeight="1" thickBot="1" x14ac:dyDescent="0.3">
      <c r="A50" s="119" t="s">
        <v>58</v>
      </c>
      <c r="B50" s="120"/>
      <c r="C50" s="120"/>
      <c r="D50" s="121"/>
      <c r="E50" s="73">
        <v>3096</v>
      </c>
      <c r="F50" s="74">
        <v>1</v>
      </c>
      <c r="G50" s="75">
        <f>F50*E50</f>
        <v>3096</v>
      </c>
    </row>
    <row r="51" spans="1:7" ht="18.75" thickBot="1" x14ac:dyDescent="0.3">
      <c r="A51" s="199" t="s">
        <v>48</v>
      </c>
      <c r="B51" s="200"/>
      <c r="C51" s="200"/>
      <c r="D51" s="229"/>
      <c r="E51" s="99">
        <f>SUM(G50+E47)</f>
        <v>56485</v>
      </c>
      <c r="F51" s="100"/>
      <c r="G51" s="101"/>
    </row>
    <row r="52" spans="1:7" ht="18.75" thickBot="1" x14ac:dyDescent="0.3">
      <c r="A52" s="102" t="s">
        <v>49</v>
      </c>
      <c r="B52" s="103"/>
      <c r="C52" s="103"/>
      <c r="D52" s="104"/>
      <c r="E52" s="116">
        <f>E51*C5</f>
        <v>3555165.9</v>
      </c>
      <c r="F52" s="117"/>
      <c r="G52" s="118"/>
    </row>
    <row r="53" spans="1:7" ht="32.1" customHeight="1" thickBot="1" x14ac:dyDescent="0.3">
      <c r="A53" s="166" t="s">
        <v>27</v>
      </c>
      <c r="B53" s="167"/>
      <c r="C53" s="167"/>
      <c r="D53" s="167"/>
      <c r="E53" s="167"/>
      <c r="F53" s="167"/>
      <c r="G53" s="168"/>
    </row>
    <row r="54" spans="1:7" ht="38.25" customHeight="1" x14ac:dyDescent="0.25">
      <c r="A54" s="226" t="s">
        <v>16</v>
      </c>
      <c r="B54" s="227"/>
      <c r="C54" s="227"/>
      <c r="D54" s="228"/>
      <c r="E54" s="45">
        <v>1350</v>
      </c>
      <c r="F54" s="76"/>
      <c r="G54" s="47">
        <f>F54*E54</f>
        <v>0</v>
      </c>
    </row>
    <row r="55" spans="1:7" ht="39" customHeight="1" thickBot="1" x14ac:dyDescent="0.3">
      <c r="A55" s="79" t="s">
        <v>57</v>
      </c>
      <c r="B55" s="80"/>
      <c r="C55" s="81"/>
      <c r="D55" s="82"/>
      <c r="E55" s="51">
        <v>220</v>
      </c>
      <c r="F55" s="77">
        <v>0</v>
      </c>
      <c r="G55" s="53">
        <f>F55*E55</f>
        <v>0</v>
      </c>
    </row>
    <row r="56" spans="1:7" ht="18.75" thickBot="1" x14ac:dyDescent="0.3">
      <c r="A56" s="133" t="s">
        <v>48</v>
      </c>
      <c r="B56" s="134"/>
      <c r="C56" s="134"/>
      <c r="D56" s="135"/>
      <c r="E56" s="136">
        <f>G54+G55+E51</f>
        <v>56485</v>
      </c>
      <c r="F56" s="137"/>
      <c r="G56" s="138"/>
    </row>
    <row r="57" spans="1:7" ht="18.75" thickBot="1" x14ac:dyDescent="0.3">
      <c r="A57" s="139" t="s">
        <v>49</v>
      </c>
      <c r="B57" s="140"/>
      <c r="C57" s="140"/>
      <c r="D57" s="141"/>
      <c r="E57" s="142">
        <f>E56*C5</f>
        <v>3555165.9</v>
      </c>
      <c r="F57" s="143"/>
      <c r="G57" s="144"/>
    </row>
    <row r="58" spans="1:7" ht="32.1" customHeight="1" thickBot="1" x14ac:dyDescent="0.3">
      <c r="A58" s="111" t="s">
        <v>24</v>
      </c>
      <c r="B58" s="145"/>
      <c r="C58" s="145"/>
      <c r="D58" s="145"/>
      <c r="E58" s="146"/>
      <c r="F58" s="146"/>
      <c r="G58" s="147"/>
    </row>
    <row r="59" spans="1:7" ht="43.5" customHeight="1" thickBot="1" x14ac:dyDescent="0.3">
      <c r="A59" s="132" t="s">
        <v>59</v>
      </c>
      <c r="B59" s="120"/>
      <c r="C59" s="120"/>
      <c r="D59" s="121"/>
      <c r="E59" s="73">
        <v>2150</v>
      </c>
      <c r="F59" s="74">
        <v>0</v>
      </c>
      <c r="G59" s="75">
        <f>F59*E59</f>
        <v>0</v>
      </c>
    </row>
    <row r="60" spans="1:7" ht="42.75" customHeight="1" thickBot="1" x14ac:dyDescent="0.3">
      <c r="A60" s="132" t="s">
        <v>23</v>
      </c>
      <c r="B60" s="120"/>
      <c r="C60" s="120"/>
      <c r="D60" s="121"/>
      <c r="E60" s="78">
        <v>22</v>
      </c>
      <c r="F60" s="74">
        <v>0</v>
      </c>
      <c r="G60" s="75">
        <f>F60*E60</f>
        <v>0</v>
      </c>
    </row>
    <row r="61" spans="1:7" ht="18.75" thickBot="1" x14ac:dyDescent="0.3">
      <c r="A61" s="199" t="s">
        <v>48</v>
      </c>
      <c r="B61" s="200"/>
      <c r="C61" s="200"/>
      <c r="D61" s="200"/>
      <c r="E61" s="201">
        <f>SUM(E56+G59+G60)</f>
        <v>56485</v>
      </c>
      <c r="F61" s="202"/>
      <c r="G61" s="203"/>
    </row>
    <row r="62" spans="1:7" ht="18.75" thickBot="1" x14ac:dyDescent="0.3">
      <c r="A62" s="102" t="s">
        <v>49</v>
      </c>
      <c r="B62" s="182"/>
      <c r="C62" s="182"/>
      <c r="D62" s="182"/>
      <c r="E62" s="183">
        <f>E61*C5</f>
        <v>3555165.9</v>
      </c>
      <c r="F62" s="184"/>
      <c r="G62" s="185"/>
    </row>
    <row r="63" spans="1:7" ht="42.75" customHeight="1" thickBot="1" x14ac:dyDescent="0.3">
      <c r="A63" s="196" t="s">
        <v>61</v>
      </c>
      <c r="B63" s="197"/>
      <c r="C63" s="197"/>
      <c r="D63" s="198"/>
      <c r="E63" s="163">
        <f>E61*0.1</f>
        <v>5648.5</v>
      </c>
      <c r="F63" s="207"/>
      <c r="G63" s="208"/>
    </row>
    <row r="64" spans="1:7" ht="41.25" customHeight="1" thickBot="1" x14ac:dyDescent="0.3">
      <c r="A64" s="186" t="s">
        <v>62</v>
      </c>
      <c r="B64" s="187"/>
      <c r="C64" s="187"/>
      <c r="D64" s="188"/>
      <c r="E64" s="189">
        <f>E63*C5</f>
        <v>355516.58999999997</v>
      </c>
      <c r="F64" s="190"/>
      <c r="G64" s="191"/>
    </row>
    <row r="65" spans="1:7" ht="23.25" thickBot="1" x14ac:dyDescent="0.3">
      <c r="A65" s="204" t="s">
        <v>44</v>
      </c>
      <c r="B65" s="205"/>
      <c r="C65" s="205"/>
      <c r="D65" s="206"/>
      <c r="E65" s="192">
        <f>E63+E61</f>
        <v>62133.5</v>
      </c>
      <c r="F65" s="193"/>
      <c r="G65" s="194"/>
    </row>
    <row r="66" spans="1:7" ht="23.25" thickBot="1" x14ac:dyDescent="0.3">
      <c r="A66" s="176" t="s">
        <v>45</v>
      </c>
      <c r="B66" s="177"/>
      <c r="C66" s="177"/>
      <c r="D66" s="178"/>
      <c r="E66" s="179">
        <f>E65*C5</f>
        <v>3910682.4899999998</v>
      </c>
      <c r="F66" s="180"/>
      <c r="G66" s="181"/>
    </row>
    <row r="67" spans="1:7" ht="16.5" customHeight="1" x14ac:dyDescent="0.25">
      <c r="A67" s="195"/>
      <c r="B67" s="195"/>
      <c r="C67" s="195"/>
      <c r="D67" s="195"/>
      <c r="E67" s="195"/>
      <c r="F67" s="195"/>
      <c r="G67" s="195"/>
    </row>
    <row r="68" spans="1:7" ht="31.5" customHeight="1" x14ac:dyDescent="0.25">
      <c r="A68" s="26"/>
      <c r="B68" s="175" t="s">
        <v>60</v>
      </c>
      <c r="C68" s="175"/>
      <c r="D68" s="175"/>
      <c r="E68" s="175"/>
      <c r="F68" s="175"/>
      <c r="G68" s="175"/>
    </row>
    <row r="69" spans="1:7" x14ac:dyDescent="0.25">
      <c r="A69" s="13"/>
      <c r="B69" s="22" t="s">
        <v>53</v>
      </c>
      <c r="C69" s="22"/>
      <c r="D69" s="15"/>
      <c r="E69" s="15"/>
      <c r="F69" s="15"/>
      <c r="G69" s="15"/>
    </row>
    <row r="70" spans="1:7" x14ac:dyDescent="0.25">
      <c r="A70" s="13"/>
      <c r="B70" s="17" t="s">
        <v>7</v>
      </c>
      <c r="C70" s="16"/>
      <c r="D70" s="15"/>
      <c r="E70" s="15"/>
      <c r="F70" s="15"/>
      <c r="G70" s="15"/>
    </row>
    <row r="71" spans="1:7" x14ac:dyDescent="0.25">
      <c r="A71" s="13"/>
      <c r="B71" s="17" t="s">
        <v>55</v>
      </c>
      <c r="C71" s="16"/>
      <c r="D71" s="15"/>
      <c r="E71" s="15"/>
      <c r="F71" s="15"/>
      <c r="G71" s="15"/>
    </row>
    <row r="72" spans="1:7" x14ac:dyDescent="0.25">
      <c r="A72" s="13"/>
      <c r="B72" s="17" t="s">
        <v>8</v>
      </c>
      <c r="C72" s="16"/>
      <c r="D72" s="15"/>
      <c r="E72" s="15"/>
      <c r="F72" s="15"/>
      <c r="G72" s="15"/>
    </row>
    <row r="73" spans="1:7" x14ac:dyDescent="0.25">
      <c r="A73" s="13"/>
      <c r="B73" s="17" t="s">
        <v>51</v>
      </c>
      <c r="C73" s="16"/>
      <c r="D73" s="15"/>
      <c r="E73" s="15"/>
      <c r="F73" s="15"/>
      <c r="G73" s="15"/>
    </row>
    <row r="74" spans="1:7" x14ac:dyDescent="0.25">
      <c r="A74" s="13"/>
      <c r="B74" s="17" t="s">
        <v>52</v>
      </c>
      <c r="C74" s="16"/>
      <c r="D74" s="15"/>
      <c r="E74" s="15"/>
      <c r="F74" s="15"/>
      <c r="G74" s="15"/>
    </row>
    <row r="75" spans="1:7" x14ac:dyDescent="0.25">
      <c r="A75" s="13"/>
      <c r="B75" s="17" t="s">
        <v>9</v>
      </c>
      <c r="C75" s="16"/>
      <c r="D75" s="15"/>
      <c r="E75" s="15"/>
      <c r="F75" s="15"/>
      <c r="G75" s="15"/>
    </row>
    <row r="76" spans="1:7" x14ac:dyDescent="0.25">
      <c r="A76" s="13"/>
      <c r="B76" s="17"/>
      <c r="C76" s="16"/>
      <c r="D76" s="15"/>
      <c r="E76" s="15"/>
      <c r="F76" s="15"/>
      <c r="G76" s="15"/>
    </row>
    <row r="77" spans="1:7" x14ac:dyDescent="0.25">
      <c r="A77" s="14"/>
      <c r="B77" s="18" t="s">
        <v>10</v>
      </c>
      <c r="C77" s="16"/>
      <c r="D77" s="15"/>
      <c r="E77" s="15"/>
      <c r="F77" s="15"/>
      <c r="G77" s="15"/>
    </row>
    <row r="78" spans="1:7" x14ac:dyDescent="0.25">
      <c r="A78" s="14"/>
      <c r="B78" s="18" t="s">
        <v>11</v>
      </c>
      <c r="C78" s="16"/>
      <c r="D78" s="15"/>
      <c r="E78" s="15"/>
      <c r="F78" s="15"/>
      <c r="G78" s="15"/>
    </row>
    <row r="79" spans="1:7" x14ac:dyDescent="0.25">
      <c r="A79" s="14"/>
      <c r="B79" s="23" t="s">
        <v>56</v>
      </c>
      <c r="C79" s="24"/>
      <c r="D79" s="25"/>
      <c r="E79" s="25"/>
      <c r="F79" s="15"/>
      <c r="G79" s="15"/>
    </row>
    <row r="80" spans="1:7" x14ac:dyDescent="0.25">
      <c r="A80" s="14"/>
      <c r="B80" s="19" t="s">
        <v>39</v>
      </c>
      <c r="C80" s="16"/>
      <c r="D80" s="15"/>
      <c r="E80" s="15"/>
      <c r="F80" s="15"/>
      <c r="G80" s="15"/>
    </row>
    <row r="81" spans="1:7" x14ac:dyDescent="0.25">
      <c r="A81" s="14"/>
      <c r="B81" s="19" t="s">
        <v>38</v>
      </c>
      <c r="C81" s="16"/>
      <c r="D81" s="15"/>
      <c r="E81" s="15"/>
      <c r="F81" s="15"/>
      <c r="G81" s="15"/>
    </row>
    <row r="82" spans="1:7" x14ac:dyDescent="0.25">
      <c r="A82" s="14"/>
      <c r="B82" s="20"/>
      <c r="C82" s="16"/>
      <c r="D82" s="15"/>
      <c r="E82" s="15"/>
      <c r="F82" s="15"/>
      <c r="G82" s="15"/>
    </row>
    <row r="83" spans="1:7" x14ac:dyDescent="0.25">
      <c r="A83" s="14"/>
      <c r="B83" s="21" t="s">
        <v>12</v>
      </c>
      <c r="C83" s="16"/>
      <c r="D83" s="15"/>
      <c r="E83" s="15"/>
      <c r="F83" s="15"/>
      <c r="G83" s="15"/>
    </row>
    <row r="84" spans="1:7" ht="39" customHeight="1" x14ac:dyDescent="0.25">
      <c r="A84" s="14"/>
      <c r="B84" s="21" t="s">
        <v>12</v>
      </c>
      <c r="C84" s="16"/>
      <c r="D84" s="15"/>
      <c r="E84" s="15"/>
      <c r="F84" s="15"/>
      <c r="G84" s="15"/>
    </row>
    <row r="85" spans="1:7" x14ac:dyDescent="0.25">
      <c r="A85" s="3"/>
      <c r="B85" s="9"/>
      <c r="D85" s="7"/>
      <c r="E85" s="7"/>
      <c r="F85" s="12"/>
      <c r="G85" s="7"/>
    </row>
    <row r="86" spans="1:7" x14ac:dyDescent="0.25">
      <c r="A86" s="3"/>
      <c r="B86" s="8"/>
      <c r="D86" s="7"/>
      <c r="E86" s="7"/>
      <c r="F86" s="12"/>
      <c r="G86" s="7"/>
    </row>
    <row r="87" spans="1:7" x14ac:dyDescent="0.25">
      <c r="A87" s="3"/>
      <c r="B87" s="10"/>
      <c r="D87" s="7"/>
      <c r="E87" s="7"/>
      <c r="F87" s="12"/>
      <c r="G87" s="7"/>
    </row>
    <row r="88" spans="1:7" x14ac:dyDescent="0.25">
      <c r="D88" s="7"/>
      <c r="E88" s="7"/>
      <c r="F88" s="12"/>
      <c r="G88" s="7"/>
    </row>
    <row r="89" spans="1:7" x14ac:dyDescent="0.25">
      <c r="D89" s="7"/>
      <c r="E89" s="7"/>
      <c r="F89" s="12"/>
      <c r="G89" s="7"/>
    </row>
    <row r="90" spans="1:7" x14ac:dyDescent="0.25">
      <c r="D90" s="7"/>
      <c r="E90" s="7"/>
      <c r="F90" s="12"/>
      <c r="G90" s="7"/>
    </row>
    <row r="91" spans="1:7" x14ac:dyDescent="0.25">
      <c r="D91" s="7"/>
      <c r="E91" s="7"/>
      <c r="F91" s="12"/>
      <c r="G91" s="7"/>
    </row>
    <row r="92" spans="1:7" x14ac:dyDescent="0.25">
      <c r="D92" s="7"/>
      <c r="E92" s="7"/>
      <c r="F92" s="12"/>
      <c r="G92" s="7"/>
    </row>
    <row r="93" spans="1:7" x14ac:dyDescent="0.25">
      <c r="D93" s="7"/>
      <c r="E93" s="7"/>
      <c r="F93" s="12"/>
      <c r="G93" s="7"/>
    </row>
    <row r="94" spans="1:7" x14ac:dyDescent="0.25">
      <c r="D94" s="7"/>
      <c r="E94" s="7"/>
      <c r="F94" s="12"/>
      <c r="G94" s="7"/>
    </row>
    <row r="95" spans="1:7" x14ac:dyDescent="0.25">
      <c r="D95" s="7"/>
      <c r="E95" s="7"/>
      <c r="F95" s="12"/>
      <c r="G95" s="7"/>
    </row>
    <row r="96" spans="1:7" x14ac:dyDescent="0.25">
      <c r="A96" s="1"/>
      <c r="D96" s="7"/>
      <c r="E96" s="7"/>
      <c r="F96" s="12"/>
      <c r="G96" s="7"/>
    </row>
    <row r="97" spans="1:7" x14ac:dyDescent="0.25">
      <c r="A97" s="1"/>
      <c r="D97" s="7"/>
      <c r="E97" s="7"/>
      <c r="F97" s="12"/>
      <c r="G97" s="7"/>
    </row>
    <row r="98" spans="1:7" x14ac:dyDescent="0.25">
      <c r="A98" s="1"/>
      <c r="D98" s="7"/>
      <c r="E98" s="7"/>
      <c r="F98" s="12"/>
      <c r="G98" s="7"/>
    </row>
    <row r="99" spans="1:7" x14ac:dyDescent="0.25">
      <c r="A99" s="1"/>
      <c r="D99" s="7"/>
      <c r="E99" s="7"/>
      <c r="F99" s="12"/>
      <c r="G99" s="7"/>
    </row>
    <row r="100" spans="1:7" x14ac:dyDescent="0.25">
      <c r="A100" s="1"/>
      <c r="D100" s="7"/>
      <c r="E100" s="7"/>
      <c r="F100" s="12"/>
      <c r="G100" s="7"/>
    </row>
    <row r="101" spans="1:7" x14ac:dyDescent="0.25">
      <c r="A101" s="1"/>
      <c r="D101" s="7"/>
      <c r="E101" s="7"/>
      <c r="F101" s="12"/>
      <c r="G101" s="7"/>
    </row>
    <row r="102" spans="1:7" x14ac:dyDescent="0.25">
      <c r="A102" s="1"/>
      <c r="D102" s="7"/>
      <c r="E102" s="7"/>
      <c r="F102" s="12"/>
      <c r="G102" s="7"/>
    </row>
    <row r="103" spans="1:7" x14ac:dyDescent="0.25">
      <c r="A103" s="1"/>
      <c r="D103" s="7"/>
      <c r="E103" s="7"/>
      <c r="F103" s="12"/>
      <c r="G103" s="7"/>
    </row>
    <row r="104" spans="1:7" x14ac:dyDescent="0.25">
      <c r="A104" s="1"/>
      <c r="D104" s="7"/>
      <c r="E104" s="7"/>
      <c r="F104" s="12"/>
      <c r="G104" s="7"/>
    </row>
    <row r="105" spans="1:7" x14ac:dyDescent="0.25">
      <c r="A105" s="1"/>
      <c r="D105" s="7"/>
      <c r="E105" s="7"/>
      <c r="F105" s="12"/>
      <c r="G105" s="7"/>
    </row>
    <row r="106" spans="1:7" x14ac:dyDescent="0.25">
      <c r="A106" s="1"/>
      <c r="D106" s="7"/>
      <c r="E106" s="7"/>
      <c r="F106" s="12"/>
      <c r="G106" s="7"/>
    </row>
    <row r="107" spans="1:7" x14ac:dyDescent="0.25">
      <c r="A107" s="1"/>
      <c r="D107" s="7"/>
      <c r="E107" s="7"/>
      <c r="F107" s="12"/>
      <c r="G107" s="7"/>
    </row>
    <row r="108" spans="1:7" x14ac:dyDescent="0.25">
      <c r="A108" s="1"/>
      <c r="D108" s="7"/>
      <c r="E108" s="7"/>
      <c r="F108" s="12"/>
      <c r="G108" s="7"/>
    </row>
    <row r="109" spans="1:7" x14ac:dyDescent="0.25">
      <c r="A109" s="1"/>
      <c r="D109" s="7"/>
      <c r="E109" s="7"/>
      <c r="F109" s="12"/>
      <c r="G109" s="7"/>
    </row>
    <row r="110" spans="1:7" x14ac:dyDescent="0.25">
      <c r="A110" s="1"/>
      <c r="D110" s="7"/>
      <c r="E110" s="7"/>
      <c r="F110" s="12"/>
      <c r="G110" s="7"/>
    </row>
    <row r="111" spans="1:7" x14ac:dyDescent="0.25">
      <c r="A111" s="1"/>
      <c r="D111" s="7"/>
      <c r="E111" s="7"/>
      <c r="F111" s="12"/>
      <c r="G111" s="7"/>
    </row>
    <row r="112" spans="1:7" x14ac:dyDescent="0.25">
      <c r="A112" s="1"/>
      <c r="D112" s="7"/>
      <c r="E112" s="7"/>
      <c r="F112" s="12"/>
      <c r="G112" s="7"/>
    </row>
    <row r="113" spans="1:7" x14ac:dyDescent="0.25">
      <c r="A113" s="1"/>
      <c r="D113" s="7"/>
      <c r="E113" s="7"/>
      <c r="F113" s="12"/>
      <c r="G113" s="7"/>
    </row>
    <row r="114" spans="1:7" x14ac:dyDescent="0.25">
      <c r="A114" s="1"/>
      <c r="D114" s="7"/>
      <c r="E114" s="7"/>
      <c r="F114" s="12"/>
      <c r="G114" s="7"/>
    </row>
    <row r="115" spans="1:7" x14ac:dyDescent="0.25">
      <c r="A115" s="1"/>
      <c r="D115" s="7"/>
      <c r="E115" s="7"/>
      <c r="F115" s="12"/>
      <c r="G115" s="7"/>
    </row>
    <row r="116" spans="1:7" x14ac:dyDescent="0.25">
      <c r="A116" s="1"/>
      <c r="D116" s="7"/>
      <c r="E116" s="7"/>
      <c r="F116" s="12"/>
      <c r="G116" s="7"/>
    </row>
    <row r="117" spans="1:7" x14ac:dyDescent="0.25">
      <c r="A117" s="1"/>
      <c r="D117" s="7"/>
      <c r="E117" s="7"/>
      <c r="F117" s="12"/>
      <c r="G117" s="7"/>
    </row>
    <row r="118" spans="1:7" x14ac:dyDescent="0.25">
      <c r="A118" s="1"/>
      <c r="D118" s="7"/>
      <c r="E118" s="7"/>
      <c r="F118" s="12"/>
      <c r="G118" s="7"/>
    </row>
    <row r="119" spans="1:7" x14ac:dyDescent="0.25">
      <c r="A119" s="1"/>
      <c r="D119" s="7"/>
      <c r="E119" s="7"/>
      <c r="F119" s="12"/>
      <c r="G119" s="7"/>
    </row>
    <row r="120" spans="1:7" x14ac:dyDescent="0.25">
      <c r="A120" s="1"/>
      <c r="D120" s="7"/>
      <c r="E120" s="7"/>
      <c r="F120" s="12"/>
      <c r="G120" s="7"/>
    </row>
    <row r="121" spans="1:7" x14ac:dyDescent="0.25">
      <c r="A121" s="1"/>
      <c r="D121" s="7"/>
      <c r="E121" s="7"/>
      <c r="F121" s="12"/>
      <c r="G121" s="7"/>
    </row>
    <row r="122" spans="1:7" x14ac:dyDescent="0.25">
      <c r="A122" s="1"/>
      <c r="D122" s="7"/>
      <c r="E122" s="7"/>
      <c r="F122" s="12"/>
      <c r="G122" s="7"/>
    </row>
    <row r="123" spans="1:7" x14ac:dyDescent="0.25">
      <c r="A123" s="1"/>
      <c r="D123" s="7"/>
      <c r="E123" s="7"/>
      <c r="F123" s="12"/>
      <c r="G123" s="7"/>
    </row>
    <row r="124" spans="1:7" x14ac:dyDescent="0.25">
      <c r="A124" s="1"/>
      <c r="D124" s="7"/>
      <c r="E124" s="7"/>
      <c r="F124" s="12"/>
      <c r="G124" s="7"/>
    </row>
    <row r="125" spans="1:7" x14ac:dyDescent="0.25">
      <c r="A125" s="1"/>
      <c r="D125" s="7"/>
      <c r="E125" s="7"/>
      <c r="F125" s="12"/>
      <c r="G125" s="7"/>
    </row>
    <row r="126" spans="1:7" x14ac:dyDescent="0.25">
      <c r="A126" s="1"/>
      <c r="D126" s="7"/>
      <c r="E126" s="7"/>
      <c r="F126" s="12"/>
      <c r="G126" s="7"/>
    </row>
    <row r="127" spans="1:7" x14ac:dyDescent="0.25">
      <c r="A127" s="1"/>
      <c r="D127" s="7"/>
      <c r="E127" s="7"/>
      <c r="F127" s="12"/>
      <c r="G127" s="7"/>
    </row>
    <row r="128" spans="1:7" x14ac:dyDescent="0.25">
      <c r="A128" s="1"/>
      <c r="D128" s="7"/>
      <c r="E128" s="7"/>
      <c r="F128" s="12"/>
      <c r="G128" s="7"/>
    </row>
    <row r="129" spans="1:7" x14ac:dyDescent="0.25">
      <c r="A129" s="1"/>
      <c r="D129" s="7"/>
      <c r="E129" s="7"/>
      <c r="F129" s="12"/>
      <c r="G129" s="7"/>
    </row>
    <row r="130" spans="1:7" x14ac:dyDescent="0.25">
      <c r="A130" s="1"/>
      <c r="D130" s="7"/>
      <c r="E130" s="7"/>
      <c r="F130" s="12"/>
      <c r="G130" s="7"/>
    </row>
    <row r="131" spans="1:7" x14ac:dyDescent="0.25">
      <c r="A131" s="1"/>
      <c r="D131" s="7"/>
      <c r="E131" s="7"/>
      <c r="F131" s="12"/>
      <c r="G131" s="7"/>
    </row>
    <row r="132" spans="1:7" x14ac:dyDescent="0.25">
      <c r="A132" s="1"/>
      <c r="D132" s="7"/>
      <c r="E132" s="7"/>
      <c r="F132" s="12"/>
      <c r="G132" s="7"/>
    </row>
    <row r="133" spans="1:7" x14ac:dyDescent="0.25">
      <c r="A133" s="1"/>
      <c r="D133" s="7"/>
      <c r="E133" s="7"/>
      <c r="F133" s="12"/>
      <c r="G133" s="7"/>
    </row>
    <row r="134" spans="1:7" x14ac:dyDescent="0.25">
      <c r="A134" s="1"/>
      <c r="D134" s="7"/>
      <c r="E134" s="7"/>
      <c r="F134" s="12"/>
      <c r="G134" s="7"/>
    </row>
    <row r="135" spans="1:7" x14ac:dyDescent="0.25">
      <c r="A135" s="1"/>
      <c r="D135" s="7"/>
      <c r="E135" s="7"/>
      <c r="F135" s="12"/>
      <c r="G135" s="7"/>
    </row>
    <row r="136" spans="1:7" x14ac:dyDescent="0.25">
      <c r="A136" s="1"/>
      <c r="D136" s="7"/>
      <c r="E136" s="7"/>
      <c r="F136" s="12"/>
      <c r="G136" s="7"/>
    </row>
    <row r="137" spans="1:7" x14ac:dyDescent="0.25">
      <c r="A137" s="1"/>
      <c r="D137" s="7"/>
      <c r="E137" s="7"/>
      <c r="F137" s="12"/>
      <c r="G137" s="7"/>
    </row>
    <row r="138" spans="1:7" x14ac:dyDescent="0.25">
      <c r="A138" s="1"/>
      <c r="D138" s="7"/>
      <c r="E138" s="7"/>
      <c r="F138" s="12"/>
      <c r="G138" s="7"/>
    </row>
    <row r="139" spans="1:7" x14ac:dyDescent="0.25">
      <c r="A139" s="1"/>
      <c r="D139" s="7"/>
      <c r="E139" s="7"/>
      <c r="F139" s="12"/>
      <c r="G139" s="7"/>
    </row>
    <row r="140" spans="1:7" x14ac:dyDescent="0.25">
      <c r="A140" s="1"/>
      <c r="D140" s="7"/>
      <c r="E140" s="7"/>
      <c r="F140" s="12"/>
      <c r="G140" s="7"/>
    </row>
    <row r="141" spans="1:7" x14ac:dyDescent="0.25">
      <c r="A141" s="1"/>
      <c r="D141" s="7"/>
      <c r="E141" s="7"/>
      <c r="F141" s="12"/>
      <c r="G141" s="7"/>
    </row>
    <row r="142" spans="1:7" x14ac:dyDescent="0.25">
      <c r="A142" s="1"/>
      <c r="D142" s="7"/>
      <c r="E142" s="7"/>
      <c r="F142" s="12"/>
      <c r="G142" s="7"/>
    </row>
    <row r="143" spans="1:7" x14ac:dyDescent="0.25">
      <c r="A143" s="1"/>
      <c r="D143" s="7"/>
      <c r="E143" s="7"/>
      <c r="F143" s="12"/>
      <c r="G143" s="7"/>
    </row>
    <row r="144" spans="1:7" x14ac:dyDescent="0.25">
      <c r="A144" s="1"/>
      <c r="D144" s="7"/>
      <c r="E144" s="7"/>
      <c r="F144" s="12"/>
      <c r="G144" s="7"/>
    </row>
    <row r="145" spans="1:7" x14ac:dyDescent="0.25">
      <c r="A145" s="1"/>
      <c r="D145" s="7"/>
      <c r="E145" s="7"/>
      <c r="F145" s="12"/>
      <c r="G145" s="7"/>
    </row>
    <row r="146" spans="1:7" x14ac:dyDescent="0.25">
      <c r="A146" s="1"/>
      <c r="D146" s="7"/>
      <c r="E146" s="7"/>
      <c r="F146" s="12"/>
      <c r="G146" s="7"/>
    </row>
    <row r="147" spans="1:7" x14ac:dyDescent="0.25">
      <c r="A147" s="1"/>
      <c r="D147" s="7"/>
      <c r="E147" s="7"/>
      <c r="F147" s="12"/>
      <c r="G147" s="7"/>
    </row>
    <row r="148" spans="1:7" x14ac:dyDescent="0.25">
      <c r="A148" s="1"/>
      <c r="D148" s="7"/>
      <c r="E148" s="7"/>
      <c r="F148" s="12"/>
      <c r="G148" s="7"/>
    </row>
    <row r="149" spans="1:7" x14ac:dyDescent="0.25">
      <c r="A149" s="1"/>
      <c r="D149" s="7"/>
      <c r="E149" s="7"/>
      <c r="F149" s="12"/>
      <c r="G149" s="7"/>
    </row>
    <row r="150" spans="1:7" x14ac:dyDescent="0.25">
      <c r="A150" s="1"/>
      <c r="D150" s="7"/>
      <c r="E150" s="7"/>
      <c r="F150" s="12"/>
      <c r="G150" s="7"/>
    </row>
    <row r="151" spans="1:7" x14ac:dyDescent="0.25">
      <c r="A151" s="1"/>
      <c r="D151" s="7"/>
      <c r="E151" s="7"/>
      <c r="F151" s="12"/>
      <c r="G151" s="7"/>
    </row>
    <row r="152" spans="1:7" x14ac:dyDescent="0.25">
      <c r="A152" s="1"/>
      <c r="D152" s="7"/>
      <c r="E152" s="7"/>
      <c r="F152" s="12"/>
      <c r="G152" s="7"/>
    </row>
    <row r="153" spans="1:7" x14ac:dyDescent="0.25">
      <c r="A153" s="1"/>
      <c r="D153" s="7"/>
      <c r="E153" s="7"/>
      <c r="F153" s="12"/>
      <c r="G153" s="7"/>
    </row>
    <row r="154" spans="1:7" x14ac:dyDescent="0.25">
      <c r="A154" s="1"/>
      <c r="D154" s="7"/>
      <c r="E154" s="7"/>
      <c r="F154" s="12"/>
      <c r="G154" s="7"/>
    </row>
    <row r="155" spans="1:7" x14ac:dyDescent="0.25">
      <c r="A155" s="1"/>
      <c r="D155" s="7"/>
      <c r="E155" s="7"/>
      <c r="F155" s="12"/>
      <c r="G155" s="7"/>
    </row>
    <row r="156" spans="1:7" x14ac:dyDescent="0.25">
      <c r="A156" s="1"/>
      <c r="D156" s="7"/>
      <c r="E156" s="7"/>
      <c r="F156" s="12"/>
      <c r="G156" s="7"/>
    </row>
    <row r="157" spans="1:7" x14ac:dyDescent="0.25">
      <c r="A157" s="1"/>
      <c r="D157" s="7"/>
      <c r="E157" s="7"/>
      <c r="F157" s="12"/>
      <c r="G157" s="7"/>
    </row>
    <row r="158" spans="1:7" x14ac:dyDescent="0.25">
      <c r="A158" s="1"/>
      <c r="D158" s="7"/>
      <c r="E158" s="7"/>
      <c r="F158" s="12"/>
      <c r="G158" s="7"/>
    </row>
    <row r="159" spans="1:7" x14ac:dyDescent="0.25">
      <c r="A159" s="1"/>
      <c r="D159" s="7"/>
      <c r="E159" s="7"/>
      <c r="F159" s="12"/>
      <c r="G159" s="7"/>
    </row>
    <row r="160" spans="1:7" x14ac:dyDescent="0.25">
      <c r="A160" s="1"/>
      <c r="D160" s="7"/>
      <c r="E160" s="7"/>
      <c r="F160" s="12"/>
      <c r="G160" s="7"/>
    </row>
    <row r="161" spans="1:7" x14ac:dyDescent="0.25">
      <c r="A161" s="1"/>
      <c r="D161" s="7"/>
      <c r="E161" s="7"/>
      <c r="F161" s="12"/>
      <c r="G161" s="7"/>
    </row>
    <row r="162" spans="1:7" x14ac:dyDescent="0.25">
      <c r="A162" s="1"/>
      <c r="D162" s="7"/>
      <c r="E162" s="7"/>
      <c r="F162" s="12"/>
      <c r="G162" s="7"/>
    </row>
    <row r="163" spans="1:7" x14ac:dyDescent="0.25">
      <c r="A163" s="1"/>
      <c r="D163" s="7"/>
      <c r="E163" s="7"/>
      <c r="F163" s="12"/>
      <c r="G163" s="7"/>
    </row>
    <row r="164" spans="1:7" x14ac:dyDescent="0.25">
      <c r="A164" s="1"/>
      <c r="D164" s="7"/>
      <c r="E164" s="7"/>
      <c r="F164" s="12"/>
      <c r="G164" s="7"/>
    </row>
    <row r="165" spans="1:7" x14ac:dyDescent="0.25">
      <c r="A165" s="1"/>
      <c r="D165" s="7"/>
      <c r="E165" s="7"/>
      <c r="F165" s="12"/>
      <c r="G165" s="7"/>
    </row>
    <row r="166" spans="1:7" x14ac:dyDescent="0.25">
      <c r="A166" s="1"/>
      <c r="D166" s="7"/>
      <c r="E166" s="7"/>
      <c r="F166" s="12"/>
      <c r="G166" s="7"/>
    </row>
    <row r="167" spans="1:7" x14ac:dyDescent="0.25">
      <c r="A167" s="1"/>
      <c r="D167" s="7"/>
      <c r="E167" s="7"/>
      <c r="F167" s="12"/>
      <c r="G167" s="7"/>
    </row>
    <row r="168" spans="1:7" x14ac:dyDescent="0.25">
      <c r="A168" s="1"/>
      <c r="D168" s="7"/>
      <c r="E168" s="7"/>
      <c r="F168" s="12"/>
      <c r="G168" s="7"/>
    </row>
    <row r="169" spans="1:7" x14ac:dyDescent="0.25">
      <c r="A169" s="1"/>
      <c r="D169" s="7"/>
      <c r="E169" s="7"/>
      <c r="F169" s="12"/>
      <c r="G169" s="7"/>
    </row>
    <row r="170" spans="1:7" x14ac:dyDescent="0.25">
      <c r="A170" s="1"/>
      <c r="D170" s="7"/>
      <c r="E170" s="7"/>
      <c r="F170" s="12"/>
      <c r="G170" s="7"/>
    </row>
    <row r="171" spans="1:7" x14ac:dyDescent="0.25">
      <c r="A171" s="1"/>
      <c r="D171" s="7"/>
      <c r="E171" s="7"/>
      <c r="F171" s="12"/>
      <c r="G171" s="7"/>
    </row>
    <row r="172" spans="1:7" x14ac:dyDescent="0.25">
      <c r="A172" s="1"/>
      <c r="D172" s="7"/>
      <c r="E172" s="7"/>
      <c r="F172" s="12"/>
      <c r="G172" s="7"/>
    </row>
    <row r="173" spans="1:7" x14ac:dyDescent="0.25">
      <c r="A173" s="1"/>
      <c r="D173" s="7"/>
      <c r="E173" s="7"/>
      <c r="F173" s="12"/>
      <c r="G173" s="7"/>
    </row>
    <row r="174" spans="1:7" x14ac:dyDescent="0.25">
      <c r="A174" s="1"/>
      <c r="D174" s="7"/>
      <c r="E174" s="7"/>
      <c r="F174" s="12"/>
      <c r="G174" s="7"/>
    </row>
    <row r="175" spans="1:7" x14ac:dyDescent="0.25">
      <c r="A175" s="1"/>
      <c r="D175" s="7"/>
      <c r="E175" s="7"/>
      <c r="F175" s="12"/>
      <c r="G175" s="7"/>
    </row>
    <row r="176" spans="1:7" x14ac:dyDescent="0.25">
      <c r="A176" s="1"/>
      <c r="D176" s="7"/>
      <c r="E176" s="7"/>
      <c r="F176" s="12"/>
      <c r="G176" s="7"/>
    </row>
    <row r="177" spans="1:7" x14ac:dyDescent="0.25">
      <c r="A177" s="1"/>
      <c r="D177" s="7"/>
      <c r="E177" s="7"/>
      <c r="F177" s="12"/>
      <c r="G177" s="7"/>
    </row>
    <row r="178" spans="1:7" x14ac:dyDescent="0.25">
      <c r="A178" s="1"/>
      <c r="D178" s="7"/>
      <c r="E178" s="7"/>
      <c r="F178" s="12"/>
      <c r="G178" s="7"/>
    </row>
    <row r="179" spans="1:7" x14ac:dyDescent="0.25">
      <c r="A179" s="1"/>
      <c r="D179" s="7"/>
      <c r="E179" s="7"/>
      <c r="F179" s="12"/>
      <c r="G179" s="7"/>
    </row>
    <row r="180" spans="1:7" x14ac:dyDescent="0.25">
      <c r="A180" s="1"/>
      <c r="D180" s="7"/>
      <c r="E180" s="7"/>
      <c r="F180" s="12"/>
      <c r="G180" s="7"/>
    </row>
    <row r="181" spans="1:7" x14ac:dyDescent="0.25">
      <c r="A181" s="1"/>
      <c r="D181" s="7"/>
      <c r="E181" s="7"/>
      <c r="F181" s="12"/>
      <c r="G181" s="7"/>
    </row>
    <row r="182" spans="1:7" x14ac:dyDescent="0.25">
      <c r="A182" s="1"/>
      <c r="D182" s="7"/>
      <c r="E182" s="7"/>
      <c r="F182" s="12"/>
      <c r="G182" s="7"/>
    </row>
    <row r="183" spans="1:7" x14ac:dyDescent="0.25">
      <c r="A183" s="1"/>
      <c r="D183" s="7"/>
      <c r="E183" s="7"/>
      <c r="F183" s="12"/>
      <c r="G183" s="7"/>
    </row>
    <row r="184" spans="1:7" x14ac:dyDescent="0.25">
      <c r="A184" s="1"/>
      <c r="D184" s="7"/>
      <c r="E184" s="7"/>
      <c r="F184" s="12"/>
      <c r="G184" s="7"/>
    </row>
    <row r="185" spans="1:7" x14ac:dyDescent="0.25">
      <c r="A185" s="1"/>
      <c r="D185" s="7"/>
      <c r="E185" s="7"/>
      <c r="F185" s="12"/>
      <c r="G185" s="7"/>
    </row>
    <row r="186" spans="1:7" x14ac:dyDescent="0.25">
      <c r="A186" s="1"/>
      <c r="D186" s="7"/>
      <c r="E186" s="7"/>
      <c r="F186" s="12"/>
      <c r="G186" s="7"/>
    </row>
    <row r="187" spans="1:7" x14ac:dyDescent="0.25">
      <c r="A187" s="1"/>
      <c r="D187" s="7"/>
      <c r="E187" s="7"/>
      <c r="F187" s="12"/>
      <c r="G187" s="7"/>
    </row>
    <row r="188" spans="1:7" x14ac:dyDescent="0.25">
      <c r="A188" s="1"/>
      <c r="D188" s="7"/>
      <c r="E188" s="7"/>
      <c r="F188" s="12"/>
      <c r="G188" s="7"/>
    </row>
    <row r="189" spans="1:7" x14ac:dyDescent="0.25">
      <c r="A189" s="1"/>
      <c r="D189" s="7"/>
      <c r="E189" s="7"/>
      <c r="F189" s="12"/>
      <c r="G189" s="7"/>
    </row>
    <row r="190" spans="1:7" x14ac:dyDescent="0.25">
      <c r="A190" s="1"/>
      <c r="D190" s="7"/>
      <c r="E190" s="7"/>
      <c r="F190" s="12"/>
      <c r="G190" s="7"/>
    </row>
    <row r="191" spans="1:7" x14ac:dyDescent="0.25">
      <c r="A191" s="1"/>
      <c r="D191" s="7"/>
      <c r="E191" s="7"/>
      <c r="F191" s="12"/>
      <c r="G191" s="7"/>
    </row>
    <row r="192" spans="1:7" x14ac:dyDescent="0.25">
      <c r="A192" s="1"/>
      <c r="D192" s="7"/>
      <c r="E192" s="7"/>
      <c r="F192" s="12"/>
      <c r="G192" s="7"/>
    </row>
    <row r="193" spans="1:7" x14ac:dyDescent="0.25">
      <c r="A193" s="1"/>
      <c r="D193" s="7"/>
      <c r="E193" s="7"/>
      <c r="F193" s="12"/>
      <c r="G193" s="7"/>
    </row>
    <row r="194" spans="1:7" x14ac:dyDescent="0.25">
      <c r="A194" s="1"/>
      <c r="D194" s="7"/>
      <c r="E194" s="7"/>
      <c r="F194" s="12"/>
      <c r="G194" s="7"/>
    </row>
    <row r="195" spans="1:7" x14ac:dyDescent="0.25">
      <c r="A195" s="1"/>
      <c r="D195" s="7"/>
      <c r="E195" s="7"/>
      <c r="F195" s="12"/>
      <c r="G195" s="7"/>
    </row>
    <row r="196" spans="1:7" x14ac:dyDescent="0.25">
      <c r="A196" s="1"/>
      <c r="D196" s="7"/>
      <c r="E196" s="7"/>
      <c r="F196" s="12"/>
      <c r="G196" s="7"/>
    </row>
    <row r="197" spans="1:7" x14ac:dyDescent="0.25">
      <c r="A197" s="1"/>
      <c r="D197" s="7"/>
      <c r="E197" s="7"/>
      <c r="F197" s="12"/>
      <c r="G197" s="7"/>
    </row>
    <row r="198" spans="1:7" x14ac:dyDescent="0.25">
      <c r="A198" s="1"/>
      <c r="D198" s="7"/>
      <c r="E198" s="7"/>
      <c r="F198" s="12"/>
      <c r="G198" s="7"/>
    </row>
    <row r="199" spans="1:7" x14ac:dyDescent="0.25">
      <c r="A199" s="1"/>
      <c r="D199" s="7"/>
      <c r="E199" s="7"/>
      <c r="F199" s="12"/>
      <c r="G199" s="7"/>
    </row>
    <row r="200" spans="1:7" x14ac:dyDescent="0.25">
      <c r="A200" s="1"/>
      <c r="D200" s="7"/>
      <c r="E200" s="7"/>
      <c r="F200" s="12"/>
      <c r="G200" s="7"/>
    </row>
    <row r="201" spans="1:7" x14ac:dyDescent="0.25">
      <c r="A201" s="1"/>
      <c r="D201" s="7"/>
      <c r="E201" s="7"/>
      <c r="F201" s="12"/>
      <c r="G201" s="7"/>
    </row>
    <row r="202" spans="1:7" x14ac:dyDescent="0.25">
      <c r="A202" s="1"/>
      <c r="D202" s="7"/>
      <c r="E202" s="7"/>
      <c r="F202" s="12"/>
      <c r="G202" s="7"/>
    </row>
    <row r="203" spans="1:7" x14ac:dyDescent="0.25">
      <c r="A203" s="1"/>
      <c r="D203" s="7"/>
      <c r="E203" s="7"/>
      <c r="F203" s="12"/>
      <c r="G203" s="7"/>
    </row>
    <row r="204" spans="1:7" x14ac:dyDescent="0.25">
      <c r="A204" s="1"/>
      <c r="D204" s="7"/>
      <c r="E204" s="7"/>
      <c r="F204" s="12"/>
      <c r="G204" s="7"/>
    </row>
    <row r="205" spans="1:7" x14ac:dyDescent="0.25">
      <c r="A205" s="1"/>
      <c r="D205" s="7"/>
      <c r="E205" s="7"/>
      <c r="F205" s="12"/>
      <c r="G205" s="7"/>
    </row>
    <row r="206" spans="1:7" x14ac:dyDescent="0.25">
      <c r="A206" s="1"/>
      <c r="D206" s="7"/>
      <c r="E206" s="7"/>
      <c r="F206" s="12"/>
      <c r="G206" s="7"/>
    </row>
    <row r="207" spans="1:7" x14ac:dyDescent="0.25">
      <c r="A207" s="1"/>
      <c r="D207" s="7"/>
      <c r="E207" s="7"/>
      <c r="F207" s="12"/>
      <c r="G207" s="7"/>
    </row>
    <row r="208" spans="1:7" x14ac:dyDescent="0.25">
      <c r="A208" s="1"/>
      <c r="D208" s="7"/>
      <c r="E208" s="7"/>
      <c r="F208" s="12"/>
      <c r="G208" s="7"/>
    </row>
    <row r="209" spans="1:7" x14ac:dyDescent="0.25">
      <c r="A209" s="1"/>
      <c r="D209" s="7"/>
      <c r="E209" s="7"/>
      <c r="F209" s="12"/>
      <c r="G209" s="7"/>
    </row>
    <row r="210" spans="1:7" x14ac:dyDescent="0.25">
      <c r="A210" s="1"/>
      <c r="D210" s="7"/>
      <c r="E210" s="7"/>
      <c r="F210" s="12"/>
      <c r="G210" s="7"/>
    </row>
    <row r="211" spans="1:7" x14ac:dyDescent="0.25">
      <c r="A211" s="1"/>
      <c r="D211" s="7"/>
      <c r="E211" s="7"/>
      <c r="F211" s="12"/>
      <c r="G211" s="7"/>
    </row>
    <row r="212" spans="1:7" x14ac:dyDescent="0.25">
      <c r="A212" s="1"/>
      <c r="D212" s="7"/>
      <c r="E212" s="7"/>
      <c r="F212" s="12"/>
      <c r="G212" s="7"/>
    </row>
    <row r="213" spans="1:7" x14ac:dyDescent="0.25">
      <c r="A213" s="1"/>
      <c r="D213" s="7"/>
      <c r="E213" s="7"/>
      <c r="F213" s="12"/>
      <c r="G213" s="7"/>
    </row>
    <row r="214" spans="1:7" x14ac:dyDescent="0.25">
      <c r="A214" s="1"/>
      <c r="D214" s="7"/>
      <c r="E214" s="7"/>
      <c r="F214" s="12"/>
      <c r="G214" s="7"/>
    </row>
    <row r="215" spans="1:7" x14ac:dyDescent="0.25">
      <c r="A215" s="1"/>
      <c r="D215" s="7"/>
      <c r="E215" s="7"/>
      <c r="F215" s="12"/>
      <c r="G215" s="7"/>
    </row>
    <row r="216" spans="1:7" x14ac:dyDescent="0.25">
      <c r="A216" s="1"/>
      <c r="D216" s="7"/>
      <c r="E216" s="7"/>
      <c r="F216" s="12"/>
      <c r="G216" s="7"/>
    </row>
    <row r="217" spans="1:7" x14ac:dyDescent="0.25">
      <c r="A217" s="1"/>
      <c r="D217" s="7"/>
      <c r="E217" s="7"/>
      <c r="F217" s="12"/>
      <c r="G217" s="7"/>
    </row>
    <row r="218" spans="1:7" x14ac:dyDescent="0.25">
      <c r="A218" s="1"/>
      <c r="D218" s="7"/>
      <c r="E218" s="7"/>
      <c r="F218" s="12"/>
      <c r="G218" s="7"/>
    </row>
    <row r="219" spans="1:7" x14ac:dyDescent="0.25">
      <c r="A219" s="1"/>
      <c r="D219" s="7"/>
      <c r="E219" s="7"/>
      <c r="F219" s="12"/>
      <c r="G219" s="7"/>
    </row>
    <row r="220" spans="1:7" x14ac:dyDescent="0.25">
      <c r="A220" s="1"/>
      <c r="D220" s="7"/>
      <c r="E220" s="7"/>
      <c r="F220" s="12"/>
      <c r="G220" s="7"/>
    </row>
    <row r="221" spans="1:7" x14ac:dyDescent="0.25">
      <c r="A221" s="1"/>
      <c r="D221" s="7"/>
      <c r="E221" s="7"/>
      <c r="F221" s="12"/>
      <c r="G221" s="7"/>
    </row>
    <row r="222" spans="1:7" x14ac:dyDescent="0.25">
      <c r="A222" s="1"/>
      <c r="D222" s="7"/>
      <c r="E222" s="7"/>
      <c r="F222" s="12"/>
      <c r="G222" s="7"/>
    </row>
    <row r="223" spans="1:7" x14ac:dyDescent="0.25">
      <c r="A223" s="1"/>
      <c r="D223" s="7"/>
      <c r="E223" s="7"/>
      <c r="F223" s="12"/>
      <c r="G223" s="7"/>
    </row>
    <row r="224" spans="1:7" x14ac:dyDescent="0.25">
      <c r="A224" s="1"/>
      <c r="D224" s="7"/>
      <c r="E224" s="7"/>
      <c r="F224" s="12"/>
      <c r="G224" s="7"/>
    </row>
    <row r="225" spans="1:7" x14ac:dyDescent="0.25">
      <c r="A225" s="1"/>
      <c r="D225" s="7"/>
      <c r="E225" s="7"/>
      <c r="F225" s="12"/>
      <c r="G225" s="7"/>
    </row>
    <row r="226" spans="1:7" x14ac:dyDescent="0.25">
      <c r="A226" s="1"/>
      <c r="D226" s="7"/>
      <c r="E226" s="7"/>
      <c r="F226" s="12"/>
      <c r="G226" s="7"/>
    </row>
    <row r="227" spans="1:7" x14ac:dyDescent="0.25">
      <c r="A227" s="1"/>
      <c r="D227" s="7"/>
      <c r="E227" s="7"/>
      <c r="F227" s="12"/>
      <c r="G227" s="7"/>
    </row>
    <row r="228" spans="1:7" x14ac:dyDescent="0.25">
      <c r="A228" s="1"/>
      <c r="D228" s="7"/>
      <c r="E228" s="7"/>
      <c r="F228" s="12"/>
      <c r="G228" s="7"/>
    </row>
    <row r="229" spans="1:7" x14ac:dyDescent="0.25">
      <c r="A229" s="1"/>
      <c r="D229" s="7"/>
      <c r="E229" s="7"/>
      <c r="F229" s="12"/>
      <c r="G229" s="7"/>
    </row>
    <row r="230" spans="1:7" x14ac:dyDescent="0.25">
      <c r="A230" s="1"/>
      <c r="D230" s="7"/>
      <c r="E230" s="7"/>
      <c r="F230" s="12"/>
      <c r="G230" s="7"/>
    </row>
    <row r="231" spans="1:7" x14ac:dyDescent="0.25">
      <c r="A231" s="1"/>
      <c r="D231" s="7"/>
      <c r="E231" s="7"/>
      <c r="F231" s="12"/>
      <c r="G231" s="7"/>
    </row>
    <row r="232" spans="1:7" x14ac:dyDescent="0.25">
      <c r="A232" s="1"/>
      <c r="D232" s="7"/>
      <c r="E232" s="7"/>
      <c r="F232" s="12"/>
      <c r="G232" s="7"/>
    </row>
    <row r="233" spans="1:7" x14ac:dyDescent="0.25">
      <c r="A233" s="1"/>
      <c r="D233" s="7"/>
      <c r="E233" s="7"/>
      <c r="F233" s="12"/>
      <c r="G233" s="7"/>
    </row>
    <row r="234" spans="1:7" x14ac:dyDescent="0.25">
      <c r="A234" s="1"/>
      <c r="D234" s="7"/>
      <c r="E234" s="7"/>
      <c r="F234" s="12"/>
      <c r="G234" s="7"/>
    </row>
    <row r="235" spans="1:7" x14ac:dyDescent="0.25">
      <c r="A235" s="1"/>
      <c r="D235" s="7"/>
      <c r="E235" s="7"/>
      <c r="F235" s="12"/>
      <c r="G235" s="7"/>
    </row>
    <row r="236" spans="1:7" x14ac:dyDescent="0.25">
      <c r="A236" s="1"/>
      <c r="D236" s="7"/>
      <c r="E236" s="7"/>
      <c r="F236" s="12"/>
      <c r="G236" s="7"/>
    </row>
    <row r="237" spans="1:7" x14ac:dyDescent="0.25">
      <c r="A237" s="1"/>
      <c r="D237" s="7"/>
      <c r="E237" s="7"/>
      <c r="F237" s="12"/>
      <c r="G237" s="7"/>
    </row>
    <row r="238" spans="1:7" x14ac:dyDescent="0.25">
      <c r="A238" s="1"/>
      <c r="D238" s="7"/>
      <c r="E238" s="7"/>
      <c r="F238" s="12"/>
      <c r="G238" s="7"/>
    </row>
    <row r="239" spans="1:7" x14ac:dyDescent="0.25">
      <c r="A239" s="1"/>
      <c r="D239" s="7"/>
      <c r="E239" s="7"/>
      <c r="F239" s="12"/>
      <c r="G239" s="7"/>
    </row>
    <row r="240" spans="1:7" x14ac:dyDescent="0.25">
      <c r="A240" s="1"/>
      <c r="D240" s="7"/>
      <c r="E240" s="7"/>
      <c r="F240" s="12"/>
      <c r="G240" s="7"/>
    </row>
    <row r="241" spans="1:7" x14ac:dyDescent="0.25">
      <c r="A241" s="1"/>
      <c r="D241" s="7"/>
      <c r="E241" s="7"/>
      <c r="F241" s="12"/>
      <c r="G241" s="7"/>
    </row>
    <row r="242" spans="1:7" x14ac:dyDescent="0.25">
      <c r="A242" s="1"/>
      <c r="D242" s="7"/>
      <c r="E242" s="7"/>
      <c r="F242" s="12"/>
      <c r="G242" s="7"/>
    </row>
    <row r="243" spans="1:7" x14ac:dyDescent="0.25">
      <c r="A243" s="1"/>
      <c r="D243" s="7"/>
      <c r="E243" s="7"/>
      <c r="F243" s="12"/>
      <c r="G243" s="7"/>
    </row>
    <row r="244" spans="1:7" x14ac:dyDescent="0.25">
      <c r="A244" s="1"/>
      <c r="D244" s="7"/>
      <c r="E244" s="7"/>
      <c r="F244" s="12"/>
      <c r="G244" s="7"/>
    </row>
    <row r="245" spans="1:7" x14ac:dyDescent="0.25">
      <c r="A245" s="1"/>
      <c r="D245" s="7"/>
      <c r="E245" s="7"/>
      <c r="F245" s="12"/>
      <c r="G245" s="7"/>
    </row>
    <row r="246" spans="1:7" x14ac:dyDescent="0.25">
      <c r="A246" s="1"/>
      <c r="D246" s="7"/>
      <c r="E246" s="7"/>
      <c r="F246" s="12"/>
      <c r="G246" s="7"/>
    </row>
    <row r="247" spans="1:7" x14ac:dyDescent="0.25">
      <c r="A247" s="1"/>
      <c r="D247" s="7"/>
      <c r="E247" s="7"/>
      <c r="F247" s="12"/>
      <c r="G247" s="7"/>
    </row>
    <row r="248" spans="1:7" x14ac:dyDescent="0.25">
      <c r="A248" s="1"/>
      <c r="D248" s="7"/>
      <c r="E248" s="7"/>
      <c r="F248" s="12"/>
      <c r="G248" s="7"/>
    </row>
    <row r="249" spans="1:7" x14ac:dyDescent="0.25">
      <c r="A249" s="1"/>
      <c r="D249" s="7"/>
      <c r="E249" s="7"/>
      <c r="F249" s="12"/>
      <c r="G249" s="7"/>
    </row>
    <row r="250" spans="1:7" x14ac:dyDescent="0.25">
      <c r="A250" s="1"/>
      <c r="D250" s="7"/>
      <c r="E250" s="7"/>
      <c r="F250" s="12"/>
      <c r="G250" s="7"/>
    </row>
    <row r="251" spans="1:7" x14ac:dyDescent="0.25">
      <c r="A251" s="1"/>
      <c r="D251" s="7"/>
      <c r="E251" s="7"/>
      <c r="F251" s="12"/>
      <c r="G251" s="7"/>
    </row>
    <row r="252" spans="1:7" x14ac:dyDescent="0.25">
      <c r="A252" s="1"/>
      <c r="D252" s="7"/>
      <c r="E252" s="7"/>
      <c r="F252" s="12"/>
      <c r="G252" s="7"/>
    </row>
    <row r="253" spans="1:7" x14ac:dyDescent="0.25">
      <c r="A253" s="1"/>
      <c r="D253" s="7"/>
      <c r="E253" s="7"/>
      <c r="F253" s="12"/>
      <c r="G253" s="7"/>
    </row>
    <row r="254" spans="1:7" x14ac:dyDescent="0.25">
      <c r="A254" s="1"/>
      <c r="D254" s="7"/>
      <c r="E254" s="7"/>
      <c r="F254" s="12"/>
      <c r="G254" s="7"/>
    </row>
    <row r="255" spans="1:7" x14ac:dyDescent="0.25">
      <c r="A255" s="1"/>
      <c r="D255" s="7"/>
      <c r="E255" s="7"/>
      <c r="F255" s="12"/>
      <c r="G255" s="7"/>
    </row>
    <row r="256" spans="1:7" x14ac:dyDescent="0.25">
      <c r="A256" s="1"/>
      <c r="D256" s="7"/>
      <c r="E256" s="7"/>
      <c r="F256" s="12"/>
      <c r="G256" s="7"/>
    </row>
    <row r="257" spans="1:7" x14ac:dyDescent="0.25">
      <c r="A257" s="1"/>
      <c r="D257" s="7"/>
      <c r="E257" s="7"/>
      <c r="F257" s="12"/>
      <c r="G257" s="7"/>
    </row>
    <row r="258" spans="1:7" x14ac:dyDescent="0.25">
      <c r="A258" s="1"/>
      <c r="D258" s="7"/>
      <c r="E258" s="7"/>
      <c r="F258" s="12"/>
      <c r="G258" s="7"/>
    </row>
    <row r="259" spans="1:7" x14ac:dyDescent="0.25">
      <c r="A259" s="1"/>
      <c r="D259" s="7"/>
      <c r="E259" s="7"/>
      <c r="F259" s="12"/>
      <c r="G259" s="7"/>
    </row>
    <row r="260" spans="1:7" x14ac:dyDescent="0.25">
      <c r="A260" s="1"/>
      <c r="D260" s="7"/>
      <c r="E260" s="7"/>
      <c r="F260" s="12"/>
      <c r="G260" s="7"/>
    </row>
    <row r="261" spans="1:7" x14ac:dyDescent="0.25">
      <c r="A261" s="1"/>
      <c r="D261" s="7"/>
      <c r="E261" s="7"/>
      <c r="F261" s="12"/>
      <c r="G261" s="7"/>
    </row>
    <row r="262" spans="1:7" x14ac:dyDescent="0.25">
      <c r="A262" s="1"/>
      <c r="D262" s="7"/>
      <c r="E262" s="7"/>
      <c r="F262" s="12"/>
      <c r="G262" s="7"/>
    </row>
    <row r="263" spans="1:7" x14ac:dyDescent="0.25">
      <c r="A263" s="1"/>
      <c r="D263" s="7"/>
      <c r="E263" s="7"/>
      <c r="F263" s="12"/>
      <c r="G263" s="7"/>
    </row>
    <row r="264" spans="1:7" x14ac:dyDescent="0.25">
      <c r="A264" s="1"/>
      <c r="D264" s="7"/>
      <c r="E264" s="7"/>
      <c r="F264" s="12"/>
      <c r="G264" s="7"/>
    </row>
    <row r="265" spans="1:7" x14ac:dyDescent="0.25">
      <c r="A265" s="1"/>
      <c r="D265" s="7"/>
      <c r="E265" s="7"/>
      <c r="F265" s="12"/>
      <c r="G265" s="7"/>
    </row>
    <row r="266" spans="1:7" x14ac:dyDescent="0.25">
      <c r="A266" s="1"/>
      <c r="D266" s="7"/>
      <c r="E266" s="7"/>
      <c r="F266" s="12"/>
      <c r="G266" s="7"/>
    </row>
    <row r="267" spans="1:7" x14ac:dyDescent="0.25">
      <c r="A267" s="1"/>
      <c r="D267" s="7"/>
      <c r="E267" s="7"/>
      <c r="F267" s="12"/>
      <c r="G267" s="7"/>
    </row>
    <row r="268" spans="1:7" x14ac:dyDescent="0.25">
      <c r="A268" s="1"/>
      <c r="D268" s="7"/>
      <c r="E268" s="7"/>
      <c r="F268" s="12"/>
      <c r="G268" s="7"/>
    </row>
    <row r="269" spans="1:7" x14ac:dyDescent="0.25">
      <c r="A269" s="1"/>
      <c r="D269" s="7"/>
      <c r="E269" s="7"/>
      <c r="F269" s="12"/>
      <c r="G269" s="7"/>
    </row>
    <row r="270" spans="1:7" x14ac:dyDescent="0.25">
      <c r="A270" s="1"/>
      <c r="D270" s="7"/>
      <c r="E270" s="7"/>
      <c r="F270" s="12"/>
      <c r="G270" s="7"/>
    </row>
    <row r="271" spans="1:7" x14ac:dyDescent="0.25">
      <c r="A271" s="1"/>
      <c r="D271" s="7"/>
      <c r="E271" s="7"/>
      <c r="F271" s="12"/>
      <c r="G271" s="7"/>
    </row>
    <row r="272" spans="1:7" x14ac:dyDescent="0.25">
      <c r="A272" s="1"/>
      <c r="D272" s="7"/>
      <c r="E272" s="7"/>
      <c r="F272" s="12"/>
      <c r="G272" s="7"/>
    </row>
    <row r="273" spans="1:7" x14ac:dyDescent="0.25">
      <c r="A273" s="1"/>
      <c r="D273" s="7"/>
      <c r="E273" s="7"/>
      <c r="F273" s="12"/>
      <c r="G273" s="7"/>
    </row>
    <row r="274" spans="1:7" x14ac:dyDescent="0.25">
      <c r="A274" s="1"/>
      <c r="D274" s="7"/>
      <c r="E274" s="7"/>
      <c r="F274" s="12"/>
      <c r="G274" s="7"/>
    </row>
    <row r="275" spans="1:7" x14ac:dyDescent="0.25">
      <c r="A275" s="1"/>
      <c r="D275" s="7"/>
      <c r="E275" s="7"/>
      <c r="F275" s="12"/>
      <c r="G275" s="7"/>
    </row>
    <row r="276" spans="1:7" x14ac:dyDescent="0.25">
      <c r="A276" s="1"/>
      <c r="D276" s="7"/>
      <c r="E276" s="7"/>
      <c r="F276" s="12"/>
      <c r="G276" s="7"/>
    </row>
    <row r="277" spans="1:7" x14ac:dyDescent="0.25">
      <c r="A277" s="1"/>
      <c r="D277" s="7"/>
      <c r="E277" s="7"/>
      <c r="F277" s="12"/>
      <c r="G277" s="7"/>
    </row>
    <row r="278" spans="1:7" x14ac:dyDescent="0.25">
      <c r="A278" s="1"/>
      <c r="D278" s="7"/>
      <c r="E278" s="7"/>
      <c r="F278" s="12"/>
      <c r="G278" s="7"/>
    </row>
    <row r="279" spans="1:7" x14ac:dyDescent="0.25">
      <c r="A279" s="1"/>
      <c r="D279" s="7"/>
      <c r="E279" s="7"/>
      <c r="F279" s="12"/>
      <c r="G279" s="7"/>
    </row>
    <row r="280" spans="1:7" x14ac:dyDescent="0.25">
      <c r="A280" s="1"/>
      <c r="D280" s="7"/>
      <c r="E280" s="7"/>
      <c r="F280" s="12"/>
      <c r="G280" s="7"/>
    </row>
    <row r="281" spans="1:7" x14ac:dyDescent="0.25">
      <c r="A281" s="1"/>
      <c r="D281" s="7"/>
      <c r="E281" s="7"/>
      <c r="F281" s="12"/>
      <c r="G281" s="7"/>
    </row>
    <row r="282" spans="1:7" x14ac:dyDescent="0.25">
      <c r="A282" s="1"/>
      <c r="D282" s="7"/>
      <c r="E282" s="7"/>
      <c r="F282" s="12"/>
      <c r="G282" s="7"/>
    </row>
    <row r="283" spans="1:7" x14ac:dyDescent="0.25">
      <c r="A283" s="1"/>
      <c r="D283" s="7"/>
      <c r="E283" s="7"/>
      <c r="F283" s="12"/>
      <c r="G283" s="7"/>
    </row>
    <row r="284" spans="1:7" x14ac:dyDescent="0.25">
      <c r="A284" s="1"/>
      <c r="D284" s="7"/>
      <c r="E284" s="7"/>
      <c r="F284" s="12"/>
      <c r="G284" s="7"/>
    </row>
    <row r="285" spans="1:7" x14ac:dyDescent="0.25">
      <c r="A285" s="1"/>
      <c r="D285" s="7"/>
      <c r="E285" s="7"/>
      <c r="F285" s="12"/>
      <c r="G285" s="7"/>
    </row>
    <row r="286" spans="1:7" x14ac:dyDescent="0.25">
      <c r="A286" s="1"/>
      <c r="D286" s="7"/>
      <c r="E286" s="7"/>
      <c r="F286" s="12"/>
      <c r="G286" s="7"/>
    </row>
    <row r="287" spans="1:7" x14ac:dyDescent="0.25">
      <c r="A287" s="1"/>
      <c r="D287" s="7"/>
      <c r="E287" s="7"/>
      <c r="F287" s="12"/>
      <c r="G287" s="7"/>
    </row>
    <row r="288" spans="1:7" x14ac:dyDescent="0.25">
      <c r="A288" s="1"/>
      <c r="D288" s="7"/>
      <c r="E288" s="7"/>
      <c r="F288" s="12"/>
      <c r="G288" s="7"/>
    </row>
    <row r="289" spans="1:7" x14ac:dyDescent="0.25">
      <c r="A289" s="1"/>
      <c r="D289" s="7"/>
      <c r="E289" s="7"/>
      <c r="F289" s="12"/>
      <c r="G289" s="7"/>
    </row>
    <row r="290" spans="1:7" x14ac:dyDescent="0.25">
      <c r="A290" s="1"/>
      <c r="D290" s="7"/>
      <c r="E290" s="7"/>
      <c r="F290" s="12"/>
      <c r="G290" s="7"/>
    </row>
    <row r="291" spans="1:7" x14ac:dyDescent="0.25">
      <c r="A291" s="1"/>
      <c r="D291" s="7"/>
      <c r="E291" s="7"/>
      <c r="F291" s="12"/>
      <c r="G291" s="7"/>
    </row>
    <row r="292" spans="1:7" x14ac:dyDescent="0.25">
      <c r="A292" s="1"/>
      <c r="D292" s="7"/>
      <c r="E292" s="7"/>
      <c r="F292" s="12"/>
      <c r="G292" s="7"/>
    </row>
    <row r="293" spans="1:7" x14ac:dyDescent="0.25">
      <c r="A293" s="1"/>
      <c r="D293" s="7"/>
      <c r="E293" s="7"/>
      <c r="F293" s="12"/>
      <c r="G293" s="7"/>
    </row>
    <row r="294" spans="1:7" x14ac:dyDescent="0.25">
      <c r="A294" s="1"/>
      <c r="D294" s="7"/>
      <c r="E294" s="7"/>
      <c r="F294" s="12"/>
      <c r="G294" s="7"/>
    </row>
    <row r="295" spans="1:7" x14ac:dyDescent="0.25">
      <c r="A295" s="1"/>
      <c r="D295" s="7"/>
      <c r="E295" s="7"/>
      <c r="F295" s="12"/>
      <c r="G295" s="7"/>
    </row>
    <row r="296" spans="1:7" x14ac:dyDescent="0.25">
      <c r="A296" s="1"/>
      <c r="D296" s="7"/>
      <c r="E296" s="7"/>
      <c r="F296" s="12"/>
      <c r="G296" s="7"/>
    </row>
    <row r="297" spans="1:7" x14ac:dyDescent="0.25">
      <c r="A297" s="1"/>
      <c r="D297" s="7"/>
      <c r="E297" s="7"/>
      <c r="F297" s="12"/>
      <c r="G297" s="7"/>
    </row>
    <row r="298" spans="1:7" x14ac:dyDescent="0.25">
      <c r="A298" s="1"/>
      <c r="D298" s="7"/>
      <c r="E298" s="7"/>
      <c r="F298" s="12"/>
      <c r="G298" s="7"/>
    </row>
    <row r="299" spans="1:7" x14ac:dyDescent="0.25">
      <c r="A299" s="1"/>
      <c r="D299" s="7"/>
      <c r="E299" s="7"/>
      <c r="F299" s="12"/>
      <c r="G299" s="7"/>
    </row>
    <row r="300" spans="1:7" x14ac:dyDescent="0.25">
      <c r="A300" s="1"/>
      <c r="D300" s="7"/>
      <c r="E300" s="7"/>
      <c r="F300" s="12"/>
      <c r="G300" s="7"/>
    </row>
    <row r="301" spans="1:7" x14ac:dyDescent="0.25">
      <c r="A301" s="1"/>
      <c r="D301" s="7"/>
      <c r="E301" s="7"/>
      <c r="F301" s="12"/>
      <c r="G301" s="7"/>
    </row>
    <row r="302" spans="1:7" x14ac:dyDescent="0.25">
      <c r="A302" s="1"/>
      <c r="D302" s="7"/>
      <c r="E302" s="7"/>
      <c r="F302" s="12"/>
      <c r="G302" s="7"/>
    </row>
    <row r="303" spans="1:7" x14ac:dyDescent="0.25">
      <c r="A303" s="1"/>
      <c r="D303" s="7"/>
      <c r="E303" s="7"/>
      <c r="F303" s="12"/>
      <c r="G303" s="7"/>
    </row>
    <row r="304" spans="1:7" x14ac:dyDescent="0.25">
      <c r="A304" s="1"/>
      <c r="D304" s="7"/>
      <c r="E304" s="7"/>
      <c r="F304" s="12"/>
      <c r="G304" s="7"/>
    </row>
    <row r="305" spans="1:7" x14ac:dyDescent="0.25">
      <c r="A305" s="1"/>
      <c r="D305" s="7"/>
      <c r="E305" s="7"/>
      <c r="F305" s="12"/>
      <c r="G305" s="7"/>
    </row>
    <row r="306" spans="1:7" x14ac:dyDescent="0.25">
      <c r="A306" s="1"/>
      <c r="D306" s="7"/>
      <c r="E306" s="7"/>
      <c r="F306" s="12"/>
      <c r="G306" s="7"/>
    </row>
    <row r="307" spans="1:7" x14ac:dyDescent="0.25">
      <c r="A307" s="1"/>
      <c r="D307" s="7"/>
      <c r="E307" s="7"/>
      <c r="F307" s="12"/>
      <c r="G307" s="7"/>
    </row>
    <row r="308" spans="1:7" x14ac:dyDescent="0.25">
      <c r="A308" s="1"/>
      <c r="D308" s="7"/>
      <c r="E308" s="7"/>
      <c r="F308" s="12"/>
      <c r="G308" s="7"/>
    </row>
    <row r="309" spans="1:7" x14ac:dyDescent="0.25">
      <c r="A309" s="1"/>
      <c r="D309" s="7"/>
      <c r="E309" s="7"/>
      <c r="F309" s="12"/>
      <c r="G309" s="7"/>
    </row>
    <row r="310" spans="1:7" x14ac:dyDescent="0.25">
      <c r="A310" s="1"/>
      <c r="D310" s="7"/>
      <c r="E310" s="7"/>
      <c r="F310" s="12"/>
      <c r="G310" s="7"/>
    </row>
    <row r="311" spans="1:7" x14ac:dyDescent="0.25">
      <c r="A311" s="1"/>
      <c r="D311" s="7"/>
      <c r="E311" s="7"/>
      <c r="F311" s="12"/>
      <c r="G311" s="7"/>
    </row>
    <row r="312" spans="1:7" x14ac:dyDescent="0.25">
      <c r="A312" s="1"/>
      <c r="D312" s="7"/>
      <c r="E312" s="7"/>
      <c r="F312" s="12"/>
      <c r="G312" s="7"/>
    </row>
    <row r="313" spans="1:7" x14ac:dyDescent="0.25">
      <c r="A313" s="1"/>
      <c r="D313" s="7"/>
      <c r="E313" s="7"/>
      <c r="F313" s="12"/>
      <c r="G313" s="7"/>
    </row>
    <row r="314" spans="1:7" x14ac:dyDescent="0.25">
      <c r="A314" s="1"/>
      <c r="D314" s="7"/>
      <c r="E314" s="7"/>
      <c r="F314" s="12"/>
      <c r="G314" s="7"/>
    </row>
    <row r="315" spans="1:7" x14ac:dyDescent="0.25">
      <c r="A315" s="1"/>
      <c r="D315" s="7"/>
      <c r="E315" s="7"/>
      <c r="F315" s="12"/>
      <c r="G315" s="7"/>
    </row>
    <row r="316" spans="1:7" x14ac:dyDescent="0.25">
      <c r="A316" s="1"/>
      <c r="D316" s="7"/>
      <c r="E316" s="7"/>
      <c r="F316" s="12"/>
      <c r="G316" s="7"/>
    </row>
    <row r="317" spans="1:7" x14ac:dyDescent="0.25">
      <c r="A317" s="1"/>
      <c r="D317" s="7"/>
      <c r="E317" s="7"/>
      <c r="F317" s="12"/>
      <c r="G317" s="7"/>
    </row>
    <row r="318" spans="1:7" x14ac:dyDescent="0.25">
      <c r="A318" s="1"/>
      <c r="D318" s="7"/>
      <c r="E318" s="7"/>
      <c r="F318" s="12"/>
      <c r="G318" s="7"/>
    </row>
    <row r="319" spans="1:7" x14ac:dyDescent="0.25">
      <c r="A319" s="1"/>
      <c r="D319" s="7"/>
      <c r="E319" s="7"/>
      <c r="F319" s="12"/>
      <c r="G319" s="7"/>
    </row>
    <row r="320" spans="1:7" x14ac:dyDescent="0.25">
      <c r="A320" s="1"/>
      <c r="D320" s="7"/>
      <c r="E320" s="7"/>
      <c r="F320" s="12"/>
      <c r="G320" s="7"/>
    </row>
    <row r="321" spans="1:7" x14ac:dyDescent="0.25">
      <c r="A321" s="1"/>
      <c r="D321" s="7"/>
      <c r="E321" s="7"/>
      <c r="F321" s="12"/>
      <c r="G321" s="7"/>
    </row>
    <row r="322" spans="1:7" x14ac:dyDescent="0.25">
      <c r="A322" s="1"/>
      <c r="D322" s="7"/>
      <c r="E322" s="7"/>
      <c r="F322" s="12"/>
      <c r="G322" s="7"/>
    </row>
    <row r="323" spans="1:7" x14ac:dyDescent="0.25">
      <c r="A323" s="1"/>
      <c r="D323" s="7"/>
      <c r="E323" s="7"/>
      <c r="F323" s="12"/>
      <c r="G323" s="7"/>
    </row>
    <row r="324" spans="1:7" x14ac:dyDescent="0.25">
      <c r="A324" s="1"/>
      <c r="D324" s="7"/>
      <c r="E324" s="7"/>
      <c r="F324" s="12"/>
      <c r="G324" s="7"/>
    </row>
    <row r="325" spans="1:7" x14ac:dyDescent="0.25">
      <c r="A325" s="1"/>
      <c r="D325" s="7"/>
      <c r="E325" s="7"/>
      <c r="F325" s="12"/>
      <c r="G325" s="7"/>
    </row>
    <row r="326" spans="1:7" x14ac:dyDescent="0.25">
      <c r="A326" s="1"/>
      <c r="D326" s="7"/>
      <c r="E326" s="7"/>
      <c r="F326" s="12"/>
      <c r="G326" s="7"/>
    </row>
    <row r="327" spans="1:7" x14ac:dyDescent="0.25">
      <c r="A327" s="1"/>
      <c r="D327" s="7"/>
      <c r="E327" s="7"/>
      <c r="F327" s="12"/>
      <c r="G327" s="7"/>
    </row>
    <row r="328" spans="1:7" x14ac:dyDescent="0.25">
      <c r="A328" s="1"/>
      <c r="D328" s="7"/>
      <c r="E328" s="7"/>
      <c r="F328" s="12"/>
      <c r="G328" s="7"/>
    </row>
    <row r="329" spans="1:7" x14ac:dyDescent="0.25">
      <c r="A329" s="1"/>
      <c r="D329" s="7"/>
      <c r="E329" s="7"/>
      <c r="F329" s="12"/>
      <c r="G329" s="7"/>
    </row>
    <row r="330" spans="1:7" x14ac:dyDescent="0.25">
      <c r="A330" s="1"/>
      <c r="D330" s="7"/>
      <c r="E330" s="7"/>
      <c r="F330" s="12"/>
      <c r="G330" s="7"/>
    </row>
    <row r="331" spans="1:7" x14ac:dyDescent="0.25">
      <c r="A331" s="1"/>
      <c r="D331" s="7"/>
      <c r="E331" s="7"/>
      <c r="F331" s="12"/>
      <c r="G331" s="7"/>
    </row>
    <row r="332" spans="1:7" x14ac:dyDescent="0.25">
      <c r="A332" s="1"/>
      <c r="D332" s="7"/>
      <c r="E332" s="7"/>
      <c r="F332" s="12"/>
      <c r="G332" s="7"/>
    </row>
    <row r="333" spans="1:7" x14ac:dyDescent="0.25">
      <c r="A333" s="1"/>
      <c r="D333" s="7"/>
      <c r="E333" s="7"/>
      <c r="F333" s="12"/>
      <c r="G333" s="7"/>
    </row>
    <row r="334" spans="1:7" x14ac:dyDescent="0.25">
      <c r="A334" s="1"/>
      <c r="D334" s="7"/>
      <c r="E334" s="7"/>
      <c r="F334" s="12"/>
      <c r="G334" s="7"/>
    </row>
    <row r="335" spans="1:7" x14ac:dyDescent="0.25">
      <c r="A335" s="1"/>
      <c r="D335" s="7"/>
      <c r="E335" s="7"/>
      <c r="F335" s="12"/>
      <c r="G335" s="7"/>
    </row>
    <row r="336" spans="1:7" x14ac:dyDescent="0.25">
      <c r="A336" s="1"/>
      <c r="D336" s="7"/>
      <c r="E336" s="7"/>
      <c r="F336" s="12"/>
      <c r="G336" s="7"/>
    </row>
    <row r="337" spans="1:7" x14ac:dyDescent="0.25">
      <c r="A337" s="1"/>
      <c r="D337" s="7"/>
      <c r="E337" s="7"/>
      <c r="F337" s="12"/>
      <c r="G337" s="7"/>
    </row>
    <row r="338" spans="1:7" x14ac:dyDescent="0.25">
      <c r="A338" s="1"/>
      <c r="D338" s="7"/>
      <c r="E338" s="7"/>
      <c r="F338" s="12"/>
      <c r="G338" s="7"/>
    </row>
    <row r="339" spans="1:7" x14ac:dyDescent="0.25">
      <c r="A339" s="1"/>
      <c r="D339" s="7"/>
      <c r="E339" s="7"/>
      <c r="F339" s="12"/>
      <c r="G339" s="7"/>
    </row>
    <row r="340" spans="1:7" x14ac:dyDescent="0.25">
      <c r="A340" s="1"/>
      <c r="D340" s="7"/>
      <c r="E340" s="7"/>
      <c r="F340" s="12"/>
      <c r="G340" s="7"/>
    </row>
    <row r="341" spans="1:7" x14ac:dyDescent="0.25">
      <c r="A341" s="1"/>
      <c r="D341" s="7"/>
      <c r="E341" s="7"/>
      <c r="F341" s="12"/>
      <c r="G341" s="7"/>
    </row>
    <row r="342" spans="1:7" x14ac:dyDescent="0.25">
      <c r="A342" s="1"/>
      <c r="D342" s="7"/>
      <c r="E342" s="7"/>
      <c r="F342" s="12"/>
      <c r="G342" s="7"/>
    </row>
    <row r="343" spans="1:7" x14ac:dyDescent="0.25">
      <c r="A343" s="1"/>
      <c r="D343" s="7"/>
      <c r="E343" s="7"/>
      <c r="F343" s="12"/>
      <c r="G343" s="7"/>
    </row>
    <row r="344" spans="1:7" x14ac:dyDescent="0.25">
      <c r="A344" s="1"/>
      <c r="D344" s="7"/>
      <c r="E344" s="7"/>
      <c r="F344" s="12"/>
      <c r="G344" s="7"/>
    </row>
    <row r="345" spans="1:7" x14ac:dyDescent="0.25">
      <c r="A345" s="1"/>
      <c r="D345" s="7"/>
      <c r="E345" s="7"/>
      <c r="F345" s="12"/>
      <c r="G345" s="7"/>
    </row>
    <row r="346" spans="1:7" x14ac:dyDescent="0.25">
      <c r="A346" s="1"/>
      <c r="D346" s="7"/>
      <c r="E346" s="7"/>
      <c r="F346" s="12"/>
      <c r="G346" s="7"/>
    </row>
    <row r="347" spans="1:7" x14ac:dyDescent="0.25">
      <c r="A347" s="1"/>
      <c r="D347" s="7"/>
      <c r="E347" s="7"/>
      <c r="F347" s="12"/>
      <c r="G347" s="7"/>
    </row>
    <row r="348" spans="1:7" x14ac:dyDescent="0.25">
      <c r="A348" s="1"/>
      <c r="D348" s="7"/>
      <c r="E348" s="7"/>
      <c r="F348" s="12"/>
      <c r="G348" s="7"/>
    </row>
    <row r="349" spans="1:7" x14ac:dyDescent="0.25">
      <c r="A349" s="1"/>
      <c r="D349" s="7"/>
      <c r="E349" s="7"/>
      <c r="F349" s="12"/>
      <c r="G349" s="7"/>
    </row>
    <row r="350" spans="1:7" x14ac:dyDescent="0.25">
      <c r="A350" s="1"/>
      <c r="D350" s="7"/>
      <c r="E350" s="7"/>
      <c r="F350" s="12"/>
      <c r="G350" s="7"/>
    </row>
  </sheetData>
  <sheetProtection password="FCBC" sheet="1" objects="1" scenarios="1" formatCells="0"/>
  <protectedRanges>
    <protectedRange sqref="C5 F8 F50 F59:F60 F54 F5560" name="Диапазон1"/>
  </protectedRanges>
  <mergeCells count="65">
    <mergeCell ref="E48:G48"/>
    <mergeCell ref="A44:C46"/>
    <mergeCell ref="A40:C43"/>
    <mergeCell ref="A49:G49"/>
    <mergeCell ref="A53:G53"/>
    <mergeCell ref="A61:D61"/>
    <mergeCell ref="E61:G61"/>
    <mergeCell ref="A65:D65"/>
    <mergeCell ref="E63:G63"/>
    <mergeCell ref="A6:D6"/>
    <mergeCell ref="F8:F14"/>
    <mergeCell ref="C8:C9"/>
    <mergeCell ref="A8:B14"/>
    <mergeCell ref="A17:D17"/>
    <mergeCell ref="A7:G7"/>
    <mergeCell ref="A15:G15"/>
    <mergeCell ref="E25:G26"/>
    <mergeCell ref="A54:D54"/>
    <mergeCell ref="A51:D51"/>
    <mergeCell ref="A18:D18"/>
    <mergeCell ref="A19:D19"/>
    <mergeCell ref="B68:G68"/>
    <mergeCell ref="A66:D66"/>
    <mergeCell ref="E66:G66"/>
    <mergeCell ref="A62:D62"/>
    <mergeCell ref="E62:G62"/>
    <mergeCell ref="A64:D64"/>
    <mergeCell ref="E64:G64"/>
    <mergeCell ref="E65:G65"/>
    <mergeCell ref="A67:G67"/>
    <mergeCell ref="A63:D63"/>
    <mergeCell ref="A16:D16"/>
    <mergeCell ref="A21:D21"/>
    <mergeCell ref="A23:D23"/>
    <mergeCell ref="E27:G28"/>
    <mergeCell ref="A47:D47"/>
    <mergeCell ref="E47:G47"/>
    <mergeCell ref="A29:G29"/>
    <mergeCell ref="A27:D28"/>
    <mergeCell ref="A20:D20"/>
    <mergeCell ref="A22:D22"/>
    <mergeCell ref="A24:D24"/>
    <mergeCell ref="A59:D59"/>
    <mergeCell ref="A60:D60"/>
    <mergeCell ref="A56:D56"/>
    <mergeCell ref="E56:G56"/>
    <mergeCell ref="A57:D57"/>
    <mergeCell ref="E57:G57"/>
    <mergeCell ref="A58:G58"/>
    <mergeCell ref="A55:D55"/>
    <mergeCell ref="E37:G37"/>
    <mergeCell ref="C1:C3"/>
    <mergeCell ref="B1:B5"/>
    <mergeCell ref="A37:D37"/>
    <mergeCell ref="A25:D26"/>
    <mergeCell ref="E51:G51"/>
    <mergeCell ref="A52:D52"/>
    <mergeCell ref="A30:B36"/>
    <mergeCell ref="A39:G39"/>
    <mergeCell ref="A38:D38"/>
    <mergeCell ref="E38:G38"/>
    <mergeCell ref="E52:G52"/>
    <mergeCell ref="A50:D50"/>
    <mergeCell ref="A48:D48"/>
    <mergeCell ref="D1:G5"/>
  </mergeCells>
  <phoneticPr fontId="1" type="noConversion"/>
  <hyperlinks>
    <hyperlink ref="B80" r:id="rId1" display="http://www.istobalrussia.ru/"/>
    <hyperlink ref="B81" r:id="rId2" display="http://www.ttsauto.ru/"/>
  </hyperlinks>
  <pageMargins left="0.71" right="0.71" top="0.75000000000000011" bottom="0.75000000000000011" header="0.31" footer="0.31"/>
  <pageSetup paperSize="9" scale="46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ISTOBAL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TTS_Zal021</cp:lastModifiedBy>
  <cp:lastPrinted>2017-06-01T13:07:53Z</cp:lastPrinted>
  <dcterms:created xsi:type="dcterms:W3CDTF">2012-02-01T14:08:32Z</dcterms:created>
  <dcterms:modified xsi:type="dcterms:W3CDTF">2017-06-06T10:50:23Z</dcterms:modified>
</cp:coreProperties>
</file>